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hidePivotFieldList="1"/>
  <xr:revisionPtr revIDLastSave="0" documentId="13_ncr:1_{9287868A-FD11-47F8-B903-2B34BC029594}" xr6:coauthVersionLast="47" xr6:coauthVersionMax="47" xr10:uidLastSave="{00000000-0000-0000-0000-000000000000}"/>
  <bookViews>
    <workbookView xWindow="1100" yWindow="1100" windowWidth="14400" windowHeight="7360" tabRatio="781" xr2:uid="{00000000-000D-0000-FFFF-FFFF00000000}"/>
  </bookViews>
  <sheets>
    <sheet name="収支報告書（JLOX）" sheetId="53" r:id="rId1"/>
    <sheet name="複数イベント管理台帳 " sheetId="77" r:id="rId2"/>
    <sheet name="まとめ申請・報告用イベント管理台帳" sheetId="78" r:id="rId3"/>
    <sheet name="消費税計算ツール" sheetId="79" r:id="rId4"/>
    <sheet name="収支報告書（JLOX） (記入例)" sheetId="89" r:id="rId5"/>
    <sheet name="複数イベント管理台帳  (記入例)" sheetId="84" r:id="rId6"/>
    <sheet name="まとめ申請・報告用イベント管理台帳 (記入例)" sheetId="85" r:id="rId7"/>
    <sheet name="プルダウン一覧" sheetId="33" state="hidden" r:id="rId8"/>
    <sheet name="プルダウン一覧(仮)" sheetId="28" state="hidden" r:id="rId9"/>
  </sheets>
  <definedNames>
    <definedName name="_xlnm.Print_Area" localSheetId="1">'複数イベント管理台帳 '!$B$2:$H$28</definedName>
    <definedName name="_xlnm.Print_Area" localSheetId="5">'複数イベント管理台帳  (記入例)'!$B$2:$H$29</definedName>
    <definedName name="_xlnm.Print_Titles" localSheetId="1">'複数イベント管理台帳 '!$2:$2</definedName>
    <definedName name="_xlnm.Print_Titles" localSheetId="5">'複数イベント管理台帳  (記入例)'!$2:$2</definedName>
    <definedName name="イベント広告・宣伝費">プルダウン一覧!$S$2:$S$44</definedName>
    <definedName name="チケット販売関係費_払戻し手数料を含む">プルダウン一覧!$Y$2:$Y$13</definedName>
    <definedName name="運営スタッフ費">プルダウン一覧!$X$2:$X$20</definedName>
    <definedName name="運営関係費" localSheetId="0">プルダウン一覧!$F$2:$F$6</definedName>
    <definedName name="運営関係費" localSheetId="4">プルダウン一覧!$F$2:$F$6</definedName>
    <definedName name="運営関係費">プルダウン一覧!$F$2:$F$6</definedName>
    <definedName name="運搬費">プルダウン一覧!$P$2:$P$7</definedName>
    <definedName name="映像撮影費">プルダウン一覧!$AC$2:$AC$3</definedName>
    <definedName name="演出関係費">プルダウン一覧!$L$2:$L$163</definedName>
    <definedName name="会場関係費" localSheetId="0">プルダウン一覧!$E$2:$E$5</definedName>
    <definedName name="会場関係費" localSheetId="4">プルダウン一覧!$E$2:$E$5</definedName>
    <definedName name="会場関係費">プルダウン一覧!$E$2:$E$5</definedName>
    <definedName name="会場施設使用料">プルダウン一覧!$T$2:$T$7</definedName>
    <definedName name="感染予防対策費">プルダウン一覧!$AB$2:$AB$9</definedName>
    <definedName name="経理書面確認費_税理士・公認会計士">プルダウン一覧!$AK$2:$AK$3</definedName>
    <definedName name="権利使用料">プルダウン一覧!$M$2:$M$25</definedName>
    <definedName name="交通費・宿泊費">プルダウン一覧!$Q$2:$Q$15</definedName>
    <definedName name="広告・宣伝費" localSheetId="0">プルダウン一覧!$H$2</definedName>
    <definedName name="広告・宣伝費" localSheetId="4">プルダウン一覧!$H$2</definedName>
    <definedName name="広告・宣伝費">プルダウン一覧!$H$2</definedName>
    <definedName name="施設維持費_自社所有の場合の会場のみ">プルダウン一覧!$V$2:$V$9</definedName>
    <definedName name="収入" localSheetId="7">プルダウン一覧!$A$2:$A$6</definedName>
    <definedName name="出演関係費" localSheetId="0">プルダウン一覧!$C$2</definedName>
    <definedName name="出演関係費" localSheetId="4">プルダウン一覧!$C$2</definedName>
    <definedName name="出演関係費">プルダウン一覧!$C$2</definedName>
    <definedName name="出演料">プルダウン一覧!$K$2:$K$33</definedName>
    <definedName name="書面作成代行費_行政書士等">プルダウン一覧!$AJ$2</definedName>
    <definedName name="申請・報告に関する費用" localSheetId="0">プルダウン一覧!$I$2:$I$3</definedName>
    <definedName name="申請・報告に関する費用" localSheetId="4">プルダウン一覧!$I$2:$I$3</definedName>
    <definedName name="申請・報告に関する費用">プルダウン一覧!$I$2:$I$3</definedName>
    <definedName name="制作関係費" localSheetId="0">プルダウン一覧!$D$2:$D$9</definedName>
    <definedName name="制作関係費" localSheetId="4">プルダウン一覧!$D$2:$D$9</definedName>
    <definedName name="制作関係費">プルダウン一覧!$D$2:$D$9</definedName>
    <definedName name="配信関係費">プルダウン一覧!$AA$2:$AA$15</definedName>
    <definedName name="付帯設備費">プルダウン一覧!$U$2:$U$19</definedName>
    <definedName name="舞台スタッフ費用">プルダウン一覧!$O$2:$O$55</definedName>
    <definedName name="舞台制作費">プルダウン一覧!$N$2:$N$83</definedName>
    <definedName name="保険料">プルダウン一覧!$R$2:$R$4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1" i="53" l="1"/>
  <c r="K60" i="53"/>
  <c r="K59" i="53"/>
  <c r="K58" i="53"/>
  <c r="K57" i="53"/>
  <c r="K56" i="53"/>
  <c r="K55" i="53"/>
  <c r="K54" i="53"/>
  <c r="K53" i="53"/>
  <c r="K33" i="53"/>
  <c r="K32" i="53"/>
  <c r="K31" i="53"/>
  <c r="K30" i="53"/>
  <c r="K29" i="53"/>
  <c r="K25" i="53"/>
  <c r="K24" i="53"/>
  <c r="K23" i="53"/>
  <c r="K22" i="53"/>
  <c r="K21" i="53"/>
  <c r="K20" i="53"/>
  <c r="K19" i="53"/>
  <c r="K18" i="53"/>
  <c r="K17" i="53"/>
  <c r="K16" i="53"/>
  <c r="K15" i="53"/>
  <c r="K14" i="53"/>
  <c r="K13" i="53"/>
  <c r="K12" i="53"/>
  <c r="AE11" i="53"/>
  <c r="AE12" i="53"/>
  <c r="G4" i="77"/>
  <c r="K12" i="89"/>
  <c r="I11" i="85"/>
  <c r="K56" i="89"/>
  <c r="K57" i="89"/>
  <c r="I14" i="78"/>
  <c r="AE25" i="53"/>
  <c r="AE24" i="53"/>
  <c r="AE23" i="53"/>
  <c r="AE22" i="53"/>
  <c r="AE21" i="53"/>
  <c r="AE20" i="53"/>
  <c r="AE19" i="53"/>
  <c r="AE18" i="53"/>
  <c r="AE17" i="53"/>
  <c r="AE16" i="53"/>
  <c r="AE15" i="53"/>
  <c r="AE14" i="53"/>
  <c r="AE13" i="53"/>
  <c r="K28" i="89"/>
  <c r="S43" i="89" s="1"/>
  <c r="V43" i="89" s="1"/>
  <c r="K27" i="89"/>
  <c r="K26" i="89"/>
  <c r="K25" i="89"/>
  <c r="K24" i="89"/>
  <c r="K23" i="89"/>
  <c r="K22" i="89"/>
  <c r="K21" i="89"/>
  <c r="K20" i="89"/>
  <c r="K19" i="89"/>
  <c r="K18" i="89"/>
  <c r="S45" i="89" s="1"/>
  <c r="K17" i="89"/>
  <c r="S46" i="89" s="1"/>
  <c r="K16" i="89"/>
  <c r="K15" i="89"/>
  <c r="K14" i="89"/>
  <c r="K13" i="89"/>
  <c r="AE26" i="89"/>
  <c r="C26" i="89"/>
  <c r="AE25" i="89"/>
  <c r="C25" i="89"/>
  <c r="E70" i="89"/>
  <c r="K63" i="89"/>
  <c r="C63" i="89"/>
  <c r="K62" i="89"/>
  <c r="C62" i="89"/>
  <c r="K61" i="89"/>
  <c r="C61" i="89"/>
  <c r="K60" i="89"/>
  <c r="C60" i="89"/>
  <c r="K59" i="89"/>
  <c r="C59" i="89"/>
  <c r="K58" i="89"/>
  <c r="C58" i="89"/>
  <c r="C57" i="89"/>
  <c r="C56" i="89"/>
  <c r="C55" i="89"/>
  <c r="S48" i="89"/>
  <c r="R48" i="89"/>
  <c r="U48" i="89" s="1"/>
  <c r="R46" i="89"/>
  <c r="U46" i="89" s="1"/>
  <c r="R45" i="89"/>
  <c r="U45" i="89" s="1"/>
  <c r="R44" i="89"/>
  <c r="U44" i="89" s="1"/>
  <c r="R43" i="89"/>
  <c r="U43" i="89" s="1"/>
  <c r="S42" i="89"/>
  <c r="V42" i="89" s="1"/>
  <c r="R42" i="89"/>
  <c r="U42" i="89" s="1"/>
  <c r="K41" i="89"/>
  <c r="K36" i="89"/>
  <c r="C36" i="89"/>
  <c r="K35" i="89"/>
  <c r="C35" i="89"/>
  <c r="K34" i="89"/>
  <c r="C34" i="89"/>
  <c r="K33" i="89"/>
  <c r="C33" i="89"/>
  <c r="K32" i="89"/>
  <c r="C32" i="89"/>
  <c r="AE28" i="89"/>
  <c r="C28" i="89"/>
  <c r="AE27" i="89"/>
  <c r="C27" i="89"/>
  <c r="AE24" i="89"/>
  <c r="C24" i="89"/>
  <c r="AE23" i="89"/>
  <c r="C23" i="89"/>
  <c r="AE22" i="89"/>
  <c r="C22" i="89"/>
  <c r="AE21" i="89"/>
  <c r="C21" i="89"/>
  <c r="AE20" i="89"/>
  <c r="C20" i="89"/>
  <c r="AE19" i="89"/>
  <c r="C19" i="89"/>
  <c r="AE18" i="89"/>
  <c r="C18" i="89"/>
  <c r="AE17" i="89"/>
  <c r="C17" i="89"/>
  <c r="AE16" i="89"/>
  <c r="C16" i="89"/>
  <c r="AE15" i="89"/>
  <c r="C15" i="89"/>
  <c r="AE14" i="89"/>
  <c r="C14" i="89"/>
  <c r="AE13" i="89"/>
  <c r="C13" i="89"/>
  <c r="AE12" i="89"/>
  <c r="C12" i="89"/>
  <c r="T46" i="89" l="1"/>
  <c r="W46" i="89" s="1"/>
  <c r="S44" i="89"/>
  <c r="T44" i="89" s="1"/>
  <c r="W44" i="89" s="1"/>
  <c r="P65" i="89"/>
  <c r="K45" i="89"/>
  <c r="T48" i="89"/>
  <c r="W48" i="89" s="1"/>
  <c r="T45" i="89"/>
  <c r="W45" i="89" s="1"/>
  <c r="T43" i="89"/>
  <c r="W43" i="89" s="1"/>
  <c r="V45" i="89"/>
  <c r="G73" i="89"/>
  <c r="T73" i="89" s="1"/>
  <c r="V48" i="89"/>
  <c r="V46" i="89"/>
  <c r="K38" i="89"/>
  <c r="G74" i="89" s="1"/>
  <c r="T42" i="89"/>
  <c r="W42" i="89" s="1"/>
  <c r="V44" i="89" l="1"/>
  <c r="K47" i="89"/>
  <c r="R47" i="89"/>
  <c r="K49" i="89"/>
  <c r="S47" i="89" s="1"/>
  <c r="S41" i="89" s="1"/>
  <c r="V41" i="89" s="1"/>
  <c r="AM12" i="89"/>
  <c r="T74" i="89"/>
  <c r="K43" i="89" l="1"/>
  <c r="G75" i="89" s="1"/>
  <c r="T75" i="89" s="1"/>
  <c r="T76" i="89" s="1"/>
  <c r="T72" i="89" s="1"/>
  <c r="K55" i="89" s="1"/>
  <c r="I55" i="89" s="1"/>
  <c r="I65" i="89" s="1"/>
  <c r="R41" i="89"/>
  <c r="T41" i="89" s="1"/>
  <c r="U47" i="89"/>
  <c r="T47" i="89"/>
  <c r="W47" i="89" s="1"/>
  <c r="V47" i="89"/>
  <c r="S49" i="89"/>
  <c r="V49" i="89" s="1"/>
  <c r="K65" i="89" l="1"/>
  <c r="T71" i="89"/>
  <c r="AM13" i="89"/>
  <c r="T49" i="89"/>
  <c r="W49" i="89" s="1"/>
  <c r="W41" i="89"/>
  <c r="R49" i="89"/>
  <c r="U49" i="89" s="1"/>
  <c r="U41" i="89"/>
  <c r="I10" i="78" l="1"/>
  <c r="U38" i="53"/>
  <c r="I12" i="85" l="1"/>
  <c r="I13" i="85"/>
  <c r="I14" i="85"/>
  <c r="I15" i="85"/>
  <c r="F27" i="85"/>
  <c r="G27" i="85"/>
  <c r="H27" i="85"/>
  <c r="I16" i="85"/>
  <c r="I17" i="85"/>
  <c r="I18" i="85"/>
  <c r="I19" i="85"/>
  <c r="I20" i="85"/>
  <c r="I21" i="85"/>
  <c r="I22" i="85"/>
  <c r="I23" i="85"/>
  <c r="I24" i="85"/>
  <c r="D5" i="85"/>
  <c r="D4" i="78"/>
  <c r="D4" i="77"/>
  <c r="I27" i="85" l="1"/>
  <c r="M5" i="78"/>
  <c r="E5" i="78"/>
  <c r="D5" i="77"/>
  <c r="E6" i="78"/>
  <c r="D14" i="79" l="1"/>
  <c r="D13" i="79"/>
  <c r="D12" i="79"/>
  <c r="D11" i="79"/>
  <c r="D10" i="79"/>
  <c r="D9" i="79"/>
  <c r="D8" i="79"/>
  <c r="D7" i="79"/>
  <c r="D6" i="79"/>
  <c r="D5" i="79"/>
  <c r="D4" i="79"/>
  <c r="H26" i="78"/>
  <c r="G26" i="78"/>
  <c r="F26" i="78"/>
  <c r="I23" i="78"/>
  <c r="I22" i="78"/>
  <c r="I21" i="78"/>
  <c r="I20" i="78"/>
  <c r="I19" i="78"/>
  <c r="I18" i="78"/>
  <c r="I17" i="78"/>
  <c r="I16" i="78"/>
  <c r="I15" i="78"/>
  <c r="I13" i="78"/>
  <c r="I12" i="78"/>
  <c r="I11" i="78"/>
  <c r="I26" i="78"/>
  <c r="E67" i="53" l="1"/>
  <c r="W46" i="53"/>
  <c r="V46" i="53"/>
  <c r="U46" i="53"/>
  <c r="W45" i="53"/>
  <c r="V45" i="53"/>
  <c r="U45" i="53"/>
  <c r="W44" i="53"/>
  <c r="V44" i="53"/>
  <c r="U44" i="53"/>
  <c r="W43" i="53"/>
  <c r="V43" i="53"/>
  <c r="U43" i="53"/>
  <c r="W42" i="53"/>
  <c r="V42" i="53"/>
  <c r="U42" i="53"/>
  <c r="W41" i="53"/>
  <c r="V41" i="53"/>
  <c r="U41" i="53"/>
  <c r="W40" i="53"/>
  <c r="V40" i="53"/>
  <c r="U40" i="53"/>
  <c r="W39" i="53"/>
  <c r="V39" i="53"/>
  <c r="U39" i="53"/>
  <c r="W38" i="53"/>
  <c r="V38" i="53"/>
  <c r="C60" i="53" l="1"/>
  <c r="C59" i="53"/>
  <c r="C58" i="53"/>
  <c r="C57" i="53"/>
  <c r="C56" i="53"/>
  <c r="C55" i="53"/>
  <c r="C54" i="53"/>
  <c r="C53" i="53"/>
  <c r="C52" i="53"/>
  <c r="C33" i="53"/>
  <c r="C32" i="53"/>
  <c r="C31" i="53"/>
  <c r="C30" i="53"/>
  <c r="C29" i="53"/>
  <c r="C25" i="53"/>
  <c r="C24" i="53"/>
  <c r="C23" i="53"/>
  <c r="C22" i="53"/>
  <c r="C21" i="53"/>
  <c r="C20" i="53"/>
  <c r="C19" i="53"/>
  <c r="C18" i="53"/>
  <c r="C17" i="53"/>
  <c r="C16" i="53"/>
  <c r="C15" i="53"/>
  <c r="C14" i="53"/>
  <c r="C13" i="53"/>
  <c r="C12" i="53"/>
  <c r="C11" i="53"/>
  <c r="S45" i="53"/>
  <c r="S43" i="53"/>
  <c r="S42" i="53"/>
  <c r="S41" i="53"/>
  <c r="S40" i="53"/>
  <c r="S39" i="53"/>
  <c r="R45" i="53"/>
  <c r="R43" i="53"/>
  <c r="R42" i="53"/>
  <c r="R41" i="53"/>
  <c r="R40" i="53"/>
  <c r="R39" i="53"/>
  <c r="K38" i="53" l="1"/>
  <c r="T41" i="53"/>
  <c r="T42" i="53"/>
  <c r="T45" i="53"/>
  <c r="T43" i="53"/>
  <c r="T40" i="53"/>
  <c r="T39" i="53"/>
  <c r="G70" i="53" l="1"/>
  <c r="T70" i="53" s="1"/>
  <c r="P62" i="53"/>
  <c r="K35" i="53"/>
  <c r="G71" i="53" s="1"/>
  <c r="K42" i="53"/>
  <c r="AM11" i="53" l="1"/>
  <c r="T71" i="53"/>
  <c r="K46" i="53"/>
  <c r="S44" i="53" s="1"/>
  <c r="S38" i="53" s="1"/>
  <c r="K40" i="53"/>
  <c r="G72" i="53" s="1"/>
  <c r="K44" i="53"/>
  <c r="R44" i="53"/>
  <c r="T72" i="53" l="1"/>
  <c r="T73" i="53" s="1"/>
  <c r="R38" i="53"/>
  <c r="R46" i="53" s="1"/>
  <c r="T44" i="53"/>
  <c r="T69" i="53" l="1"/>
  <c r="AM12" i="53"/>
  <c r="T38" i="53"/>
  <c r="T46" i="53" s="1"/>
  <c r="S46" i="53"/>
  <c r="K52" i="53" l="1"/>
  <c r="T68" i="53"/>
  <c r="I52" i="53" l="1"/>
  <c r="I62" i="53" s="1"/>
  <c r="K62" i="53"/>
</calcChain>
</file>

<file path=xl/sharedStrings.xml><?xml version="1.0" encoding="utf-8"?>
<sst xmlns="http://schemas.openxmlformats.org/spreadsheetml/2006/main" count="1746" uniqueCount="1374">
  <si>
    <t>収支報告書</t>
    <rPh sb="2" eb="5">
      <t>ホウコクショ</t>
    </rPh>
    <phoneticPr fontId="9"/>
  </si>
  <si>
    <t>事業者名</t>
    <rPh sb="0" eb="3">
      <t>ジギョウシャ</t>
    </rPh>
    <rPh sb="3" eb="4">
      <t>メイ</t>
    </rPh>
    <phoneticPr fontId="5"/>
  </si>
  <si>
    <t>事業者番号</t>
    <rPh sb="0" eb="3">
      <t>ジギョウシャ</t>
    </rPh>
    <rPh sb="3" eb="5">
      <t>バンゴウ</t>
    </rPh>
    <phoneticPr fontId="9"/>
  </si>
  <si>
    <t>補助対象経費
（交付決定時）</t>
    <phoneticPr fontId="9"/>
  </si>
  <si>
    <t>【凡例】</t>
    <rPh sb="1" eb="3">
      <t>ハンレイ</t>
    </rPh>
    <phoneticPr fontId="9"/>
  </si>
  <si>
    <t>公演名</t>
    <rPh sb="0" eb="3">
      <t>コウエンメイ</t>
    </rPh>
    <phoneticPr fontId="9"/>
  </si>
  <si>
    <t>案件管理番号</t>
    <rPh sb="0" eb="2">
      <t>アンケン</t>
    </rPh>
    <rPh sb="2" eb="4">
      <t>カンリ</t>
    </rPh>
    <rPh sb="4" eb="6">
      <t>バンゴウ</t>
    </rPh>
    <phoneticPr fontId="5"/>
  </si>
  <si>
    <t>会場名</t>
    <rPh sb="0" eb="3">
      <t>カイジョウメイ</t>
    </rPh>
    <phoneticPr fontId="9"/>
  </si>
  <si>
    <t>自動計算の欄/
記入不要の欄</t>
    <rPh sb="0" eb="2">
      <t>ジドウ</t>
    </rPh>
    <rPh sb="2" eb="4">
      <t>ケイサン</t>
    </rPh>
    <rPh sb="5" eb="6">
      <t>ラン</t>
    </rPh>
    <rPh sb="8" eb="10">
      <t>キニュウ</t>
    </rPh>
    <rPh sb="10" eb="12">
      <t>フヨウ</t>
    </rPh>
    <rPh sb="13" eb="14">
      <t>ラン</t>
    </rPh>
    <phoneticPr fontId="9"/>
  </si>
  <si>
    <t>項目名等</t>
    <phoneticPr fontId="9"/>
  </si>
  <si>
    <t>プルダウンから選択していただきたい欄</t>
    <rPh sb="7" eb="9">
      <t>センタク</t>
    </rPh>
    <rPh sb="17" eb="18">
      <t>ラン</t>
    </rPh>
    <phoneticPr fontId="9"/>
  </si>
  <si>
    <t>交付決定日</t>
    <rPh sb="0" eb="2">
      <t>コウフ</t>
    </rPh>
    <rPh sb="2" eb="4">
      <t>ケッテイ</t>
    </rPh>
    <rPh sb="4" eb="5">
      <t>ビ</t>
    </rPh>
    <phoneticPr fontId="9"/>
  </si>
  <si>
    <t>イベント開始日</t>
    <rPh sb="4" eb="7">
      <t>カイシビ</t>
    </rPh>
    <phoneticPr fontId="9"/>
  </si>
  <si>
    <t>事業完了日</t>
    <rPh sb="0" eb="5">
      <t>ジギョウカンリョウビ</t>
    </rPh>
    <phoneticPr fontId="9"/>
  </si>
  <si>
    <t>公演回数</t>
    <rPh sb="0" eb="4">
      <t>コウエンカイスウ</t>
    </rPh>
    <phoneticPr fontId="9"/>
  </si>
  <si>
    <t>事業者の皆様に
記入していただきたい欄</t>
    <rPh sb="0" eb="2">
      <t>ジギョウ</t>
    </rPh>
    <rPh sb="2" eb="3">
      <t>シャ</t>
    </rPh>
    <rPh sb="4" eb="6">
      <t>ミナサマ</t>
    </rPh>
    <rPh sb="8" eb="10">
      <t>キニュウ</t>
    </rPh>
    <rPh sb="18" eb="19">
      <t>ラン</t>
    </rPh>
    <phoneticPr fontId="9"/>
  </si>
  <si>
    <t>収支報告書を
作成する上での注意点</t>
    <rPh sb="7" eb="9">
      <t>サクセイ</t>
    </rPh>
    <rPh sb="11" eb="12">
      <t>ウエ</t>
    </rPh>
    <rPh sb="14" eb="16">
      <t>チュウイ</t>
    </rPh>
    <rPh sb="16" eb="17">
      <t>テン</t>
    </rPh>
    <phoneticPr fontId="9"/>
  </si>
  <si>
    <t>【補助対象経費】</t>
    <rPh sb="1" eb="3">
      <t>ホジョ</t>
    </rPh>
    <phoneticPr fontId="9"/>
  </si>
  <si>
    <t>NO</t>
    <phoneticPr fontId="6"/>
  </si>
  <si>
    <t>採番した
請求書NO</t>
    <rPh sb="0" eb="2">
      <t>サイバン</t>
    </rPh>
    <rPh sb="5" eb="8">
      <t>セイキュウショ</t>
    </rPh>
    <phoneticPr fontId="9"/>
  </si>
  <si>
    <t>支払先名称</t>
    <rPh sb="0" eb="3">
      <t>シハライサキ</t>
    </rPh>
    <rPh sb="3" eb="5">
      <t>メイショウ</t>
    </rPh>
    <phoneticPr fontId="6"/>
  </si>
  <si>
    <t>費用種別
(※プルダウンから選択)</t>
    <rPh sb="0" eb="4">
      <t>ヒヨウシュベツ</t>
    </rPh>
    <phoneticPr fontId="5"/>
  </si>
  <si>
    <t>経費項目
(※プルダウンから選択)</t>
    <rPh sb="2" eb="4">
      <t>コウモク</t>
    </rPh>
    <phoneticPr fontId="6"/>
  </si>
  <si>
    <t>支払方法
(※プルダウンから選択)</t>
    <rPh sb="0" eb="2">
      <t>シハラ</t>
    </rPh>
    <rPh sb="2" eb="4">
      <t>ホウホウ</t>
    </rPh>
    <phoneticPr fontId="5"/>
  </si>
  <si>
    <t>補助対象経費
における支払額（税抜）</t>
    <rPh sb="0" eb="4">
      <t>ホジョタイショウ</t>
    </rPh>
    <rPh sb="4" eb="6">
      <t>ケイヒ</t>
    </rPh>
    <rPh sb="11" eb="14">
      <t>シハライガク</t>
    </rPh>
    <phoneticPr fontId="7"/>
  </si>
  <si>
    <t>適用税率
(※プルダウンから選択)</t>
    <rPh sb="0" eb="2">
      <t>テキヨウ</t>
    </rPh>
    <rPh sb="2" eb="4">
      <t>ゼイリツ</t>
    </rPh>
    <phoneticPr fontId="9"/>
  </si>
  <si>
    <t>補助対象経費
における支払額（税込）</t>
    <rPh sb="0" eb="4">
      <t>ホジョタイショウ</t>
    </rPh>
    <rPh sb="4" eb="6">
      <t>ケイヒ</t>
    </rPh>
    <rPh sb="11" eb="14">
      <t>シハライガク</t>
    </rPh>
    <phoneticPr fontId="7"/>
  </si>
  <si>
    <t>請求書における
総支払額（税抜/税込）</t>
    <rPh sb="0" eb="3">
      <t>セイキュウショ</t>
    </rPh>
    <rPh sb="8" eb="9">
      <t>ソウ</t>
    </rPh>
    <rPh sb="9" eb="12">
      <t>シハライガク</t>
    </rPh>
    <phoneticPr fontId="9"/>
  </si>
  <si>
    <t>備考</t>
    <rPh sb="0" eb="2">
      <t>ビコウ</t>
    </rPh>
    <phoneticPr fontId="9"/>
  </si>
  <si>
    <t>A.発注日</t>
    <rPh sb="2" eb="5">
      <t>ハッチュウビ</t>
    </rPh>
    <phoneticPr fontId="5"/>
  </si>
  <si>
    <t>B.請求日</t>
    <rPh sb="2" eb="5">
      <t>セイキュウビ</t>
    </rPh>
    <phoneticPr fontId="5"/>
  </si>
  <si>
    <t>C.支払日</t>
    <rPh sb="2" eb="5">
      <t>シハライビ</t>
    </rPh>
    <phoneticPr fontId="5"/>
  </si>
  <si>
    <t>事前着手フラグ</t>
    <rPh sb="0" eb="2">
      <t>ジゼン</t>
    </rPh>
    <rPh sb="2" eb="4">
      <t>チャクシュ</t>
    </rPh>
    <phoneticPr fontId="5"/>
  </si>
  <si>
    <t>大規模事業者且つ、当該事業者の交付決定総数が11件以上の場合、且つ動員人数が1000人以上の案件</t>
    <rPh sb="0" eb="3">
      <t>ダイキボ</t>
    </rPh>
    <rPh sb="3" eb="6">
      <t>ジギョウシャ</t>
    </rPh>
    <rPh sb="6" eb="7">
      <t>カ</t>
    </rPh>
    <rPh sb="9" eb="11">
      <t>トウガイ</t>
    </rPh>
    <rPh sb="11" eb="14">
      <t>ジギョウシャ</t>
    </rPh>
    <rPh sb="15" eb="19">
      <t>コウフケッテイ</t>
    </rPh>
    <rPh sb="19" eb="21">
      <t>ソウスウ</t>
    </rPh>
    <rPh sb="24" eb="25">
      <t>ケン</t>
    </rPh>
    <rPh sb="25" eb="27">
      <t>イジョウ</t>
    </rPh>
    <rPh sb="28" eb="30">
      <t>バアイ</t>
    </rPh>
    <rPh sb="31" eb="32">
      <t>カ</t>
    </rPh>
    <rPh sb="33" eb="37">
      <t>ドウインニンズウ</t>
    </rPh>
    <rPh sb="42" eb="45">
      <t>ニンイジョウ</t>
    </rPh>
    <rPh sb="46" eb="48">
      <t>アンケン</t>
    </rPh>
    <phoneticPr fontId="9"/>
  </si>
  <si>
    <t>交付額事後調整費（税抜）</t>
    <rPh sb="0" eb="3">
      <t>コウフガク</t>
    </rPh>
    <rPh sb="3" eb="5">
      <t>ジゴ</t>
    </rPh>
    <rPh sb="5" eb="8">
      <t>チョウセイヒ</t>
    </rPh>
    <phoneticPr fontId="5"/>
  </si>
  <si>
    <t>補助金額（税抜）</t>
  </si>
  <si>
    <t>　</t>
    <phoneticPr fontId="5"/>
  </si>
  <si>
    <t>【補助対象外経費】</t>
    <rPh sb="1" eb="3">
      <t>ホジョ</t>
    </rPh>
    <phoneticPr fontId="9"/>
  </si>
  <si>
    <t>費用種別</t>
    <rPh sb="0" eb="1">
      <t>ヒ</t>
    </rPh>
    <phoneticPr fontId="5"/>
  </si>
  <si>
    <t>主な経費内容</t>
    <rPh sb="0" eb="1">
      <t>オモナケイヒ</t>
    </rPh>
    <rPh sb="4" eb="6">
      <t>ナイヨウ</t>
    </rPh>
    <phoneticPr fontId="6"/>
  </si>
  <si>
    <t>補助対象外経費
における支払額（税抜）</t>
    <rPh sb="0" eb="4">
      <t>ホジョタイショウ</t>
    </rPh>
    <rPh sb="4" eb="5">
      <t>ガイ</t>
    </rPh>
    <rPh sb="5" eb="7">
      <t>ケイヒ</t>
    </rPh>
    <rPh sb="12" eb="15">
      <t>シハライガク</t>
    </rPh>
    <phoneticPr fontId="7"/>
  </si>
  <si>
    <t>補助対象外経費
における支払額（税込）</t>
    <rPh sb="0" eb="4">
      <t>ホジョタイショウ</t>
    </rPh>
    <rPh sb="4" eb="5">
      <t>ガイ</t>
    </rPh>
    <rPh sb="5" eb="7">
      <t>ケイヒ</t>
    </rPh>
    <rPh sb="12" eb="15">
      <t>シハライガク</t>
    </rPh>
    <phoneticPr fontId="7"/>
  </si>
  <si>
    <t>事業の総経費（税込）</t>
  </si>
  <si>
    <t>補助対象経費</t>
    <rPh sb="0" eb="4">
      <t>ホジョタイショウ</t>
    </rPh>
    <rPh sb="4" eb="6">
      <t>ケイヒ</t>
    </rPh>
    <phoneticPr fontId="9"/>
  </si>
  <si>
    <t>補助対象経費/1公演</t>
    <rPh sb="0" eb="4">
      <t>ホジョタイショウ</t>
    </rPh>
    <rPh sb="4" eb="6">
      <t>ケイヒ</t>
    </rPh>
    <rPh sb="8" eb="10">
      <t>コウエン</t>
    </rPh>
    <phoneticPr fontId="9"/>
  </si>
  <si>
    <t>税抜額</t>
    <rPh sb="0" eb="2">
      <t>ゼイヌキ</t>
    </rPh>
    <rPh sb="2" eb="3">
      <t>ガク</t>
    </rPh>
    <phoneticPr fontId="9"/>
  </si>
  <si>
    <t>税込額</t>
    <rPh sb="0" eb="2">
      <t>ゼイコミ</t>
    </rPh>
    <rPh sb="2" eb="3">
      <t>ガク</t>
    </rPh>
    <phoneticPr fontId="9"/>
  </si>
  <si>
    <t>消費税額</t>
    <rPh sb="0" eb="3">
      <t>ショウヒゼイ</t>
    </rPh>
    <rPh sb="3" eb="4">
      <t>ガク</t>
    </rPh>
    <phoneticPr fontId="9"/>
  </si>
  <si>
    <t>（参考）事業の総経費（税抜）</t>
    <rPh sb="1" eb="3">
      <t>サンコウ</t>
    </rPh>
    <rPh sb="4" eb="6">
      <t>ジギョウ</t>
    </rPh>
    <rPh sb="7" eb="10">
      <t>ソウケイヒ</t>
    </rPh>
    <phoneticPr fontId="9"/>
  </si>
  <si>
    <t>①</t>
    <phoneticPr fontId="9"/>
  </si>
  <si>
    <t>イベントの実施に
関する費用</t>
    <phoneticPr fontId="9"/>
  </si>
  <si>
    <t>出演関係費</t>
  </si>
  <si>
    <t>補助対象経費（税込）</t>
  </si>
  <si>
    <t>制作関係費</t>
  </si>
  <si>
    <t>会場関係費</t>
    <phoneticPr fontId="9"/>
  </si>
  <si>
    <t>広告・宣伝費の割合（税込）</t>
  </si>
  <si>
    <t>うち、会場施設使用料</t>
    <rPh sb="3" eb="5">
      <t>カイジョウ</t>
    </rPh>
    <rPh sb="5" eb="7">
      <t>シセツ</t>
    </rPh>
    <rPh sb="7" eb="10">
      <t>シヨウリョウ</t>
    </rPh>
    <phoneticPr fontId="9"/>
  </si>
  <si>
    <t>運営関係費</t>
    <rPh sb="0" eb="2">
      <t>ウンエイ</t>
    </rPh>
    <rPh sb="2" eb="5">
      <t>カンケイヒ</t>
    </rPh>
    <phoneticPr fontId="9"/>
  </si>
  <si>
    <t>補助対象経費となる広告・宣伝費（税込）</t>
  </si>
  <si>
    <t>補助対象経費となる
広告・宣伝費</t>
    <phoneticPr fontId="9"/>
  </si>
  <si>
    <t>②</t>
    <phoneticPr fontId="9"/>
  </si>
  <si>
    <t>申請・報告に関する費用</t>
    <phoneticPr fontId="9"/>
  </si>
  <si>
    <t>補助対象外経費となる
広告・宣伝費（税込）</t>
  </si>
  <si>
    <t>①＋②</t>
    <phoneticPr fontId="9"/>
  </si>
  <si>
    <t>【収入】</t>
    <rPh sb="1" eb="3">
      <t>シュウニュウ</t>
    </rPh>
    <phoneticPr fontId="5"/>
  </si>
  <si>
    <t>請求先名称等</t>
    <rPh sb="0" eb="2">
      <t>セイキュウ</t>
    </rPh>
    <rPh sb="2" eb="3">
      <t>シハライサキ</t>
    </rPh>
    <rPh sb="3" eb="5">
      <t>メイショウ</t>
    </rPh>
    <rPh sb="5" eb="6">
      <t>ナド</t>
    </rPh>
    <phoneticPr fontId="6"/>
  </si>
  <si>
    <t>収入種別</t>
    <rPh sb="0" eb="2">
      <t>シュウニュウ</t>
    </rPh>
    <rPh sb="2" eb="4">
      <t>ヒヨウシュベツ</t>
    </rPh>
    <phoneticPr fontId="5"/>
  </si>
  <si>
    <t>主な収入内容
(※NO.7以降はプルダウンから選択)</t>
    <rPh sb="0" eb="1">
      <t>オモ</t>
    </rPh>
    <rPh sb="2" eb="4">
      <t>シュウニュウ</t>
    </rPh>
    <rPh sb="4" eb="6">
      <t>ナイヨウ</t>
    </rPh>
    <rPh sb="13" eb="15">
      <t>イコウ</t>
    </rPh>
    <rPh sb="23" eb="25">
      <t>センタク</t>
    </rPh>
    <phoneticPr fontId="6"/>
  </si>
  <si>
    <t>収入額（税抜）</t>
    <rPh sb="0" eb="2">
      <t>シュウニュウ</t>
    </rPh>
    <rPh sb="2" eb="3">
      <t>ガク</t>
    </rPh>
    <phoneticPr fontId="9"/>
  </si>
  <si>
    <t>適用税率</t>
    <rPh sb="0" eb="2">
      <t>テキヨウ</t>
    </rPh>
    <rPh sb="2" eb="4">
      <t>ゼイリツ</t>
    </rPh>
    <phoneticPr fontId="9"/>
  </si>
  <si>
    <t>収入額（税込）</t>
    <rPh sb="0" eb="2">
      <t>シュウニュウ</t>
    </rPh>
    <rPh sb="2" eb="3">
      <t>ガク</t>
    </rPh>
    <phoneticPr fontId="9"/>
  </si>
  <si>
    <t>補助希望額（総額）</t>
    <phoneticPr fontId="9"/>
  </si>
  <si>
    <t>観客動員によるチケット収入
(公演ごとの単価×数量を備考欄に記載必須)</t>
    <phoneticPr fontId="9"/>
  </si>
  <si>
    <t>リアルタイムフル配信による収入：チケット収入
(公演ごとの単価×数量を備考欄に記載必須)</t>
    <phoneticPr fontId="9"/>
  </si>
  <si>
    <t>他の公的な補助金・助成金</t>
    <rPh sb="0" eb="1">
      <t>ホカ</t>
    </rPh>
    <rPh sb="2" eb="4">
      <t>コウテキ</t>
    </rPh>
    <rPh sb="5" eb="8">
      <t>ホジョキン</t>
    </rPh>
    <rPh sb="9" eb="12">
      <t>ジョセイキン</t>
    </rPh>
    <phoneticPr fontId="9"/>
  </si>
  <si>
    <t>物販等による収入</t>
    <rPh sb="0" eb="3">
      <t>ブッパントウ</t>
    </rPh>
    <rPh sb="6" eb="8">
      <t>シュウニュウ</t>
    </rPh>
    <phoneticPr fontId="9"/>
  </si>
  <si>
    <t>その他の収入</t>
    <rPh sb="2" eb="3">
      <t>タ</t>
    </rPh>
    <rPh sb="4" eb="6">
      <t>シュウニュウ</t>
    </rPh>
    <phoneticPr fontId="9"/>
  </si>
  <si>
    <t>取組による収入</t>
    <rPh sb="0" eb="2">
      <t>トリクミ</t>
    </rPh>
    <rPh sb="5" eb="7">
      <t>シュウニュウ</t>
    </rPh>
    <phoneticPr fontId="9"/>
  </si>
  <si>
    <t>（参考）収入額の合計（税抜）</t>
    <rPh sb="1" eb="3">
      <t>サンコウ</t>
    </rPh>
    <rPh sb="4" eb="7">
      <t>シュウニュウガク</t>
    </rPh>
    <rPh sb="8" eb="10">
      <t>ゴウケイ</t>
    </rPh>
    <phoneticPr fontId="5"/>
  </si>
  <si>
    <t>収入額の合計（税込）</t>
    <rPh sb="0" eb="3">
      <t>シュウニュウガク</t>
    </rPh>
    <rPh sb="4" eb="6">
      <t>ゴウケイ</t>
    </rPh>
    <phoneticPr fontId="5"/>
  </si>
  <si>
    <t>チケット収入額の合計（税込）</t>
    <rPh sb="4" eb="6">
      <t>シュウニュウ</t>
    </rPh>
    <rPh sb="6" eb="7">
      <t>ガク</t>
    </rPh>
    <rPh sb="8" eb="10">
      <t>ゴウケイ</t>
    </rPh>
    <phoneticPr fontId="5"/>
  </si>
  <si>
    <t>入場料等</t>
    <rPh sb="0" eb="3">
      <t>ニュウジョウリョウナド</t>
    </rPh>
    <rPh sb="3" eb="4">
      <t>ナド</t>
    </rPh>
    <phoneticPr fontId="5"/>
  </si>
  <si>
    <t>入場料等</t>
    <rPh sb="0" eb="2">
      <t>ニュウジョウ</t>
    </rPh>
    <rPh sb="2" eb="3">
      <t>シュッテンリョウ</t>
    </rPh>
    <rPh sb="3" eb="4">
      <t>ナド</t>
    </rPh>
    <phoneticPr fontId="5"/>
  </si>
  <si>
    <t>公演分の費用</t>
    <rPh sb="0" eb="2">
      <t>コウエン</t>
    </rPh>
    <rPh sb="2" eb="3">
      <t>ブン</t>
    </rPh>
    <rPh sb="4" eb="6">
      <t>ヒヨウ</t>
    </rPh>
    <phoneticPr fontId="5"/>
  </si>
  <si>
    <t>1公演あたりの費用</t>
    <phoneticPr fontId="9"/>
  </si>
  <si>
    <t>自己資本（税込）</t>
  </si>
  <si>
    <t>-</t>
    <phoneticPr fontId="9"/>
  </si>
  <si>
    <t>自動計算</t>
    <rPh sb="0" eb="4">
      <t>ジドウケイサｎ</t>
    </rPh>
    <phoneticPr fontId="5"/>
  </si>
  <si>
    <t>A</t>
    <phoneticPr fontId="5"/>
  </si>
  <si>
    <t>自己資金（税込）</t>
  </si>
  <si>
    <t>補助金額（税込）</t>
    <rPh sb="0" eb="2">
      <t>ホジョ</t>
    </rPh>
    <rPh sb="2" eb="4">
      <t>キンガク</t>
    </rPh>
    <phoneticPr fontId="9"/>
  </si>
  <si>
    <t>B</t>
    <phoneticPr fontId="5"/>
  </si>
  <si>
    <t>補助金額（税込）</t>
  </si>
  <si>
    <t>自動計算　
※千円未満切り捨て</t>
    <rPh sb="0" eb="4">
      <t>ジドウケイサｎ</t>
    </rPh>
    <phoneticPr fontId="5"/>
  </si>
  <si>
    <t>その他、当該補助事業により得た収入の総額（税込）</t>
    <rPh sb="18" eb="20">
      <t>ソウガク</t>
    </rPh>
    <phoneticPr fontId="5"/>
  </si>
  <si>
    <t>自動計算</t>
    <phoneticPr fontId="9"/>
  </si>
  <si>
    <t>C</t>
    <phoneticPr fontId="5"/>
  </si>
  <si>
    <t>間接補助事業全体に
要する経費総額（税込）</t>
    <rPh sb="0" eb="2">
      <t>カンセツ</t>
    </rPh>
    <rPh sb="2" eb="4">
      <t>ホジョ</t>
    </rPh>
    <rPh sb="4" eb="6">
      <t>ジギョウ</t>
    </rPh>
    <rPh sb="6" eb="8">
      <t>ゼンタイ</t>
    </rPh>
    <rPh sb="10" eb="11">
      <t>ヨウ</t>
    </rPh>
    <rPh sb="13" eb="15">
      <t>ケイヒ</t>
    </rPh>
    <rPh sb="15" eb="17">
      <t>ソウガク</t>
    </rPh>
    <phoneticPr fontId="5"/>
  </si>
  <si>
    <t>D</t>
    <phoneticPr fontId="9"/>
  </si>
  <si>
    <t>補助対象経費（税込）</t>
    <rPh sb="0" eb="4">
      <t>ホジョタイショウ</t>
    </rPh>
    <rPh sb="4" eb="6">
      <t>ソウケイヒ</t>
    </rPh>
    <phoneticPr fontId="5"/>
  </si>
  <si>
    <t>E</t>
    <phoneticPr fontId="9"/>
  </si>
  <si>
    <t>F</t>
    <phoneticPr fontId="9"/>
  </si>
  <si>
    <t>申請時との差額（税込）</t>
    <rPh sb="0" eb="3">
      <t>シンセイジ</t>
    </rPh>
    <rPh sb="5" eb="7">
      <t>サガク</t>
    </rPh>
    <phoneticPr fontId="5"/>
  </si>
  <si>
    <t xml:space="preserve">自動計算 </t>
    <phoneticPr fontId="5"/>
  </si>
  <si>
    <t>その他</t>
    <phoneticPr fontId="5"/>
  </si>
  <si>
    <t>複数イベント管理台帳</t>
    <rPh sb="0" eb="2">
      <t>フクスウ</t>
    </rPh>
    <phoneticPr fontId="5"/>
  </si>
  <si>
    <t>事業者名</t>
    <rPh sb="0" eb="4">
      <t>ジギョウシャメイ</t>
    </rPh>
    <phoneticPr fontId="5"/>
  </si>
  <si>
    <t>公演回数</t>
    <rPh sb="0" eb="2">
      <t>コウエン</t>
    </rPh>
    <rPh sb="2" eb="4">
      <t>カイスウ</t>
    </rPh>
    <rPh sb="3" eb="4">
      <t>スウ</t>
    </rPh>
    <phoneticPr fontId="5"/>
  </si>
  <si>
    <t>公演名</t>
    <rPh sb="0" eb="2">
      <t>コウエン</t>
    </rPh>
    <rPh sb="2" eb="3">
      <t>メイ</t>
    </rPh>
    <phoneticPr fontId="5"/>
  </si>
  <si>
    <t>No.</t>
    <phoneticPr fontId="6"/>
  </si>
  <si>
    <t>関連採択番号</t>
    <rPh sb="0" eb="2">
      <t>カンレン</t>
    </rPh>
    <rPh sb="2" eb="6">
      <t>サイタクバンゴウ</t>
    </rPh>
    <phoneticPr fontId="6"/>
  </si>
  <si>
    <t>収支報告書を
作成する上での注意点</t>
    <rPh sb="0" eb="2">
      <t>シュウシ</t>
    </rPh>
    <rPh sb="2" eb="5">
      <t>ホウコクショ</t>
    </rPh>
    <rPh sb="7" eb="9">
      <t>サクセイ</t>
    </rPh>
    <rPh sb="11" eb="12">
      <t>ウエ</t>
    </rPh>
    <rPh sb="14" eb="16">
      <t>チュウイ</t>
    </rPh>
    <rPh sb="16" eb="17">
      <t>テン</t>
    </rPh>
    <phoneticPr fontId="9"/>
  </si>
  <si>
    <r>
      <t>まとめ申請</t>
    </r>
    <r>
      <rPr>
        <b/>
        <sz val="36"/>
        <rFont val="Meiryo UI"/>
        <family val="3"/>
        <charset val="128"/>
      </rPr>
      <t>・報告</t>
    </r>
    <r>
      <rPr>
        <b/>
        <sz val="36"/>
        <color theme="1"/>
        <rFont val="Meiryo UI"/>
        <family val="3"/>
        <charset val="128"/>
      </rPr>
      <t>用イベント管理台帳</t>
    </r>
    <rPh sb="3" eb="5">
      <t>シンセイ</t>
    </rPh>
    <rPh sb="6" eb="8">
      <t>ホウコク</t>
    </rPh>
    <rPh sb="8" eb="9">
      <t>ヨウ</t>
    </rPh>
    <rPh sb="13" eb="17">
      <t>カンリダイチョウ</t>
    </rPh>
    <phoneticPr fontId="5"/>
  </si>
  <si>
    <t>※『まとめ申請』の場合は、こちらの台帳に1申請に含まれる各イベントごとのチケット収入を1行ごとに記載してください。また、該当の事業管理番号に含まれている公演（イベント）全てをご記載ください。</t>
    <rPh sb="24" eb="25">
      <t>フク</t>
    </rPh>
    <rPh sb="28" eb="29">
      <t>カク</t>
    </rPh>
    <phoneticPr fontId="9"/>
  </si>
  <si>
    <t>自動計算の欄/記入不要の欄</t>
    <rPh sb="0" eb="2">
      <t>ジドウ</t>
    </rPh>
    <rPh sb="2" eb="4">
      <t>ケイサン</t>
    </rPh>
    <rPh sb="5" eb="6">
      <t>ラン</t>
    </rPh>
    <rPh sb="7" eb="9">
      <t>キニュウ</t>
    </rPh>
    <rPh sb="9" eb="11">
      <t>フヨウ</t>
    </rPh>
    <rPh sb="12" eb="13">
      <t>ラン</t>
    </rPh>
    <phoneticPr fontId="9"/>
  </si>
  <si>
    <t>公演名</t>
    <rPh sb="0" eb="3">
      <t>コウエンメイ</t>
    </rPh>
    <phoneticPr fontId="5"/>
  </si>
  <si>
    <t>イベント数</t>
    <rPh sb="4" eb="5">
      <t>スウ</t>
    </rPh>
    <phoneticPr fontId="5"/>
  </si>
  <si>
    <t>事業者の皆様に記入していただきたい欄</t>
    <rPh sb="0" eb="2">
      <t>ジギョウ</t>
    </rPh>
    <rPh sb="2" eb="3">
      <t>シャ</t>
    </rPh>
    <rPh sb="4" eb="6">
      <t>ミナサマ</t>
    </rPh>
    <rPh sb="7" eb="9">
      <t>キニュウ</t>
    </rPh>
    <rPh sb="17" eb="18">
      <t>ラン</t>
    </rPh>
    <phoneticPr fontId="9"/>
  </si>
  <si>
    <t>収支報告書を作成する上での注意点</t>
    <rPh sb="0" eb="2">
      <t>シュウシ</t>
    </rPh>
    <rPh sb="2" eb="5">
      <t>ホウコクショ</t>
    </rPh>
    <rPh sb="6" eb="8">
      <t>サクセイ</t>
    </rPh>
    <rPh sb="10" eb="11">
      <t>ウエ</t>
    </rPh>
    <rPh sb="13" eb="15">
      <t>チュウイ</t>
    </rPh>
    <rPh sb="15" eb="16">
      <t>テン</t>
    </rPh>
    <phoneticPr fontId="9"/>
  </si>
  <si>
    <t>No.</t>
    <phoneticPr fontId="9"/>
  </si>
  <si>
    <t>観客動員人数</t>
    <rPh sb="0" eb="2">
      <t>カンキャク</t>
    </rPh>
    <rPh sb="2" eb="4">
      <t>ドウイン</t>
    </rPh>
    <rPh sb="4" eb="6">
      <t>ニンズ</t>
    </rPh>
    <phoneticPr fontId="9"/>
  </si>
  <si>
    <t>来場者チケット
収入額(税込)</t>
    <rPh sb="0" eb="3">
      <t>ライジョウシャ</t>
    </rPh>
    <rPh sb="8" eb="11">
      <t>シュウニュウガク</t>
    </rPh>
    <rPh sb="12" eb="14">
      <t>ゼイコミ</t>
    </rPh>
    <phoneticPr fontId="9"/>
  </si>
  <si>
    <t>配信チケット
収入額(税込)</t>
    <rPh sb="0" eb="2">
      <t>ハイシン</t>
    </rPh>
    <rPh sb="7" eb="10">
      <t>シュウニュウガク</t>
    </rPh>
    <rPh sb="11" eb="13">
      <t>ゼイコミ</t>
    </rPh>
    <phoneticPr fontId="9"/>
  </si>
  <si>
    <t>チケット収入
合計額(税込)</t>
    <rPh sb="4" eb="6">
      <t>シュウニュウ</t>
    </rPh>
    <rPh sb="7" eb="9">
      <t>ゴウケイ</t>
    </rPh>
    <rPh sb="9" eb="10">
      <t>ガク</t>
    </rPh>
    <rPh sb="11" eb="13">
      <t>ゼイコミ</t>
    </rPh>
    <phoneticPr fontId="9"/>
  </si>
  <si>
    <t>収入内訳詳細</t>
    <rPh sb="0" eb="2">
      <t>シュウニュウ</t>
    </rPh>
    <rPh sb="2" eb="4">
      <t>ウチワケ</t>
    </rPh>
    <rPh sb="4" eb="6">
      <t>ショウサイ</t>
    </rPh>
    <phoneticPr fontId="9"/>
  </si>
  <si>
    <t>備考
（必要に応じて補足説明）</t>
    <rPh sb="0" eb="2">
      <t>ビコウ</t>
    </rPh>
    <rPh sb="4" eb="6">
      <t>ヒツヨウ</t>
    </rPh>
    <rPh sb="7" eb="8">
      <t>オウ</t>
    </rPh>
    <rPh sb="10" eb="14">
      <t>ホソクセツメイ</t>
    </rPh>
    <phoneticPr fontId="9"/>
  </si>
  <si>
    <t>総観客動員人数</t>
    <rPh sb="0" eb="1">
      <t>ソウ</t>
    </rPh>
    <rPh sb="1" eb="3">
      <t>カンキャク</t>
    </rPh>
    <rPh sb="3" eb="5">
      <t>ドウイン</t>
    </rPh>
    <rPh sb="5" eb="7">
      <t>ニンズ</t>
    </rPh>
    <phoneticPr fontId="9"/>
  </si>
  <si>
    <t>観客動員による
チケット収入合計</t>
    <rPh sb="12" eb="14">
      <t>シュウニュウ</t>
    </rPh>
    <rPh sb="14" eb="16">
      <t>ゴウケイ</t>
    </rPh>
    <phoneticPr fontId="9"/>
  </si>
  <si>
    <t>リアルタイムフル配信に
よるチケット収入合計</t>
    <rPh sb="8" eb="10">
      <t>ハイシン</t>
    </rPh>
    <rPh sb="18" eb="20">
      <t>シュウニュウ</t>
    </rPh>
    <rPh sb="20" eb="22">
      <t>ゴウケイ</t>
    </rPh>
    <phoneticPr fontId="9"/>
  </si>
  <si>
    <t>チケット収入
総合計額</t>
    <rPh sb="4" eb="6">
      <t>シュウニュウ</t>
    </rPh>
    <rPh sb="7" eb="8">
      <t>ソウ</t>
    </rPh>
    <rPh sb="8" eb="10">
      <t>ゴウケイ</t>
    </rPh>
    <rPh sb="10" eb="11">
      <t>ガク</t>
    </rPh>
    <phoneticPr fontId="9"/>
  </si>
  <si>
    <t>手入力</t>
    <rPh sb="0" eb="1">
      <t>テ</t>
    </rPh>
    <rPh sb="1" eb="3">
      <t>ニュウリョク</t>
    </rPh>
    <phoneticPr fontId="13"/>
  </si>
  <si>
    <t>プルダウンで選択</t>
    <rPh sb="6" eb="8">
      <t>センタク</t>
    </rPh>
    <phoneticPr fontId="9"/>
  </si>
  <si>
    <t>自動計算</t>
    <rPh sb="0" eb="2">
      <t>ジドウ</t>
    </rPh>
    <rPh sb="2" eb="4">
      <t>ケイサン</t>
    </rPh>
    <phoneticPr fontId="13"/>
  </si>
  <si>
    <t>請求額(税込)</t>
    <rPh sb="0" eb="3">
      <t>セイキュウガク</t>
    </rPh>
    <rPh sb="4" eb="6">
      <t>ゼイコ</t>
    </rPh>
    <phoneticPr fontId="9"/>
  </si>
  <si>
    <t>税率</t>
    <rPh sb="0" eb="2">
      <t>ゼイリツ</t>
    </rPh>
    <phoneticPr fontId="9"/>
  </si>
  <si>
    <t>消費税額</t>
    <rPh sb="0" eb="4">
      <t>ショウヒゼイガク</t>
    </rPh>
    <phoneticPr fontId="9"/>
  </si>
  <si>
    <t>注）</t>
    <rPh sb="0" eb="1">
      <t>チュウ</t>
    </rPh>
    <phoneticPr fontId="9"/>
  </si>
  <si>
    <t>(例)</t>
    <rPh sb="1" eb="2">
      <t>レイ</t>
    </rPh>
    <phoneticPr fontId="9"/>
  </si>
  <si>
    <t>※自動計算結果が請求書の消費税額と合わない場合は、請求書記載の消費税額を収支報告書に記載してください。</t>
    <rPh sb="1" eb="3">
      <t>ジドウ</t>
    </rPh>
    <rPh sb="3" eb="5">
      <t>ケイサン</t>
    </rPh>
    <rPh sb="5" eb="7">
      <t>ケッカ</t>
    </rPh>
    <rPh sb="8" eb="11">
      <t>セイキュウショ</t>
    </rPh>
    <rPh sb="12" eb="15">
      <t>ショウヒゼイ</t>
    </rPh>
    <rPh sb="15" eb="16">
      <t>ガク</t>
    </rPh>
    <rPh sb="17" eb="18">
      <t>ア</t>
    </rPh>
    <rPh sb="21" eb="23">
      <t>バアイ</t>
    </rPh>
    <rPh sb="25" eb="28">
      <t>セイキュウショ</t>
    </rPh>
    <rPh sb="28" eb="30">
      <t>キサイ</t>
    </rPh>
    <rPh sb="31" eb="35">
      <t>ショウヒゼイガク</t>
    </rPh>
    <rPh sb="36" eb="41">
      <t>シュウシホウコクショ</t>
    </rPh>
    <rPh sb="42" eb="44">
      <t>キサイ</t>
    </rPh>
    <phoneticPr fontId="13"/>
  </si>
  <si>
    <t>※交通費等、内税となっているものや郵便切手代、立替経費など請求明細に消費税額の記載がない場合は、</t>
    <phoneticPr fontId="9"/>
  </si>
  <si>
    <t>本ツールで計算した消費税額を収支報告書に記載してください。</t>
    <phoneticPr fontId="9"/>
  </si>
  <si>
    <t>※経過措置等で税率5％が適用される場合は事業者様にて計算願います。</t>
  </si>
  <si>
    <t>※行が足りない場合は行をコピーしてご使用ください。</t>
    <rPh sb="1" eb="2">
      <t>ギョウ</t>
    </rPh>
    <rPh sb="3" eb="4">
      <t>タ</t>
    </rPh>
    <rPh sb="7" eb="9">
      <t>バアイ</t>
    </rPh>
    <rPh sb="10" eb="11">
      <t>ギョウ</t>
    </rPh>
    <rPh sb="18" eb="20">
      <t>シヨウ</t>
    </rPh>
    <phoneticPr fontId="9"/>
  </si>
  <si>
    <t>一般社団法人○○</t>
    <phoneticPr fontId="9"/>
  </si>
  <si>
    <t>ZZZコンサート</t>
    <phoneticPr fontId="9"/>
  </si>
  <si>
    <t>K1000XXX</t>
    <phoneticPr fontId="9"/>
  </si>
  <si>
    <t>JLOXホール</t>
    <phoneticPr fontId="9"/>
  </si>
  <si>
    <t>記入例における
注意点や作成のポイント</t>
    <rPh sb="0" eb="3">
      <t>キニュウレイ</t>
    </rPh>
    <rPh sb="8" eb="11">
      <t>チュウイテン</t>
    </rPh>
    <rPh sb="12" eb="14">
      <t>サクセイ</t>
    </rPh>
    <phoneticPr fontId="9"/>
  </si>
  <si>
    <t>補助対象経費の内訳</t>
    <phoneticPr fontId="9"/>
  </si>
  <si>
    <t>オフィス●●●</t>
    <phoneticPr fontId="9"/>
  </si>
  <si>
    <t>出演料</t>
  </si>
  <si>
    <t>銀行振込</t>
    <phoneticPr fontId="9"/>
  </si>
  <si>
    <t>出演料80,000円（税抜）×ミュージシャン出演者4名</t>
    <rPh sb="0" eb="3">
      <t>シュツエンリョウ</t>
    </rPh>
    <rPh sb="9" eb="10">
      <t>エン</t>
    </rPh>
    <rPh sb="11" eb="13">
      <t>ゼイヌキ</t>
    </rPh>
    <phoneticPr fontId="9"/>
  </si>
  <si>
    <t>株式会社AAAAA</t>
    <rPh sb="0" eb="4">
      <t>カブシキガイシャ</t>
    </rPh>
    <phoneticPr fontId="9"/>
  </si>
  <si>
    <t>舞台スタッフ費用</t>
  </si>
  <si>
    <t>舞台監督1名の雇用費用100,000円（税抜）x2日間稼働</t>
    <rPh sb="0" eb="2">
      <t>ブタイ</t>
    </rPh>
    <rPh sb="2" eb="4">
      <t>カントク</t>
    </rPh>
    <rPh sb="5" eb="6">
      <t>メイ</t>
    </rPh>
    <rPh sb="7" eb="11">
      <t>コヨウヒヨウ</t>
    </rPh>
    <rPh sb="18" eb="19">
      <t>エン</t>
    </rPh>
    <rPh sb="20" eb="22">
      <t>ゼイヌキ</t>
    </rPh>
    <phoneticPr fontId="9"/>
  </si>
  <si>
    <t>補助金額（税抜）</t>
    <phoneticPr fontId="5"/>
  </si>
  <si>
    <t>■■音響株式会社</t>
    <rPh sb="4" eb="8">
      <t>カブシキガイシャ</t>
    </rPh>
    <phoneticPr fontId="9"/>
  </si>
  <si>
    <t>演出関係費</t>
  </si>
  <si>
    <t>演出家1名雇用費用60,000円（税抜）×5日間＋演出助手1名雇用12,000円（税抜）×5日間</t>
    <rPh sb="0" eb="3">
      <t>エンシュツカ</t>
    </rPh>
    <rPh sb="4" eb="5">
      <t>メイ</t>
    </rPh>
    <rPh sb="5" eb="7">
      <t>コヨウ</t>
    </rPh>
    <rPh sb="7" eb="9">
      <t>ヒヨウ</t>
    </rPh>
    <rPh sb="15" eb="16">
      <t>エン</t>
    </rPh>
    <rPh sb="17" eb="19">
      <t>ゼイヌキ</t>
    </rPh>
    <rPh sb="22" eb="24">
      <t>ニチカン</t>
    </rPh>
    <rPh sb="25" eb="27">
      <t>エンシュツ</t>
    </rPh>
    <rPh sb="27" eb="29">
      <t>ジョシュ</t>
    </rPh>
    <rPh sb="30" eb="31">
      <t>メイ</t>
    </rPh>
    <rPh sb="31" eb="33">
      <t>コヨウ</t>
    </rPh>
    <rPh sb="39" eb="40">
      <t>エン</t>
    </rPh>
    <rPh sb="41" eb="43">
      <t>ゼイヌキ</t>
    </rPh>
    <rPh sb="46" eb="48">
      <t>ニチカン</t>
    </rPh>
    <phoneticPr fontId="9"/>
  </si>
  <si>
    <t>4-1</t>
    <phoneticPr fontId="9"/>
  </si>
  <si>
    <t>運営関係費</t>
  </si>
  <si>
    <t>運営スタッフ費</t>
  </si>
  <si>
    <t>アルバイトスタッフ人件費１名8,000円（税抜）×8人×5日間</t>
    <rPh sb="13" eb="14">
      <t>メイ</t>
    </rPh>
    <rPh sb="19" eb="20">
      <t>エン</t>
    </rPh>
    <rPh sb="26" eb="27">
      <t>ニン</t>
    </rPh>
    <rPh sb="29" eb="31">
      <t>ニチカン</t>
    </rPh>
    <phoneticPr fontId="9"/>
  </si>
  <si>
    <t>5</t>
    <phoneticPr fontId="9"/>
  </si>
  <si>
    <t>△△デザイン事務所</t>
    <rPh sb="6" eb="9">
      <t>ジムショ</t>
    </rPh>
    <phoneticPr fontId="9"/>
  </si>
  <si>
    <t>映像撮影費</t>
    <rPh sb="0" eb="5">
      <t>エイゾウ</t>
    </rPh>
    <phoneticPr fontId="9"/>
  </si>
  <si>
    <t>ティザー動画用　撮影機材費150,000円（税抜）＋撮影人件費1人当たり20,000円（税抜）×4人</t>
    <rPh sb="4" eb="6">
      <t>ドウガ</t>
    </rPh>
    <rPh sb="6" eb="7">
      <t>ヨウ</t>
    </rPh>
    <rPh sb="8" eb="10">
      <t>サツエイ</t>
    </rPh>
    <rPh sb="10" eb="12">
      <t>キザイ</t>
    </rPh>
    <rPh sb="12" eb="13">
      <t>ヒ</t>
    </rPh>
    <rPh sb="20" eb="21">
      <t>エン</t>
    </rPh>
    <rPh sb="22" eb="24">
      <t>ゼイヌキ</t>
    </rPh>
    <rPh sb="26" eb="28">
      <t>サツエイ</t>
    </rPh>
    <rPh sb="28" eb="31">
      <t>ジンケンヒ</t>
    </rPh>
    <rPh sb="32" eb="34">
      <t>ニンア</t>
    </rPh>
    <rPh sb="42" eb="43">
      <t>エン</t>
    </rPh>
    <rPh sb="44" eb="46">
      <t>ゼイヌキ</t>
    </rPh>
    <rPh sb="49" eb="50">
      <t>ニン</t>
    </rPh>
    <phoneticPr fontId="9"/>
  </si>
  <si>
    <t>6</t>
    <phoneticPr fontId="9"/>
  </si>
  <si>
    <t>■■プレイガイド</t>
    <phoneticPr fontId="9"/>
  </si>
  <si>
    <t>チケット販売関係費（払戻し手数料を含む）</t>
  </si>
  <si>
    <t>プレイガイド販売手数料　チケット販売手数料177,100,000（5/1分29,700,000、5/2分29,700,000、5/3分26,400,000、5/4分44,000,000、5/5分47,300,000）（税抜）×3%</t>
    <rPh sb="109" eb="111">
      <t>ゼイヌキ</t>
    </rPh>
    <phoneticPr fontId="9"/>
  </si>
  <si>
    <t>7-1</t>
    <phoneticPr fontId="9"/>
  </si>
  <si>
    <t>公益財団法人××県振興協会</t>
    <rPh sb="0" eb="6">
      <t>コウエキザイダンホウジン</t>
    </rPh>
    <rPh sb="8" eb="9">
      <t>ケン</t>
    </rPh>
    <rPh sb="9" eb="13">
      <t>シンコウキョウカイ</t>
    </rPh>
    <phoneticPr fontId="10"/>
  </si>
  <si>
    <t>会場関係費</t>
  </si>
  <si>
    <t>会場施設使用料</t>
  </si>
  <si>
    <t>JLOXホール使用料100,000円（税抜）×3日間＋JLOXアリーナ使用料200,000円（税抜）×2日間</t>
    <rPh sb="7" eb="10">
      <t>シヨウリョウ</t>
    </rPh>
    <rPh sb="17" eb="18">
      <t>エン</t>
    </rPh>
    <rPh sb="24" eb="26">
      <t>ニチカン</t>
    </rPh>
    <rPh sb="35" eb="38">
      <t>シヨウリョウ</t>
    </rPh>
    <rPh sb="45" eb="46">
      <t>エン</t>
    </rPh>
    <rPh sb="47" eb="49">
      <t>ゼイヌキ</t>
    </rPh>
    <rPh sb="52" eb="53">
      <t>ニチ</t>
    </rPh>
    <rPh sb="53" eb="54">
      <t>カン</t>
    </rPh>
    <phoneticPr fontId="9"/>
  </si>
  <si>
    <t>7-2</t>
    <phoneticPr fontId="9"/>
  </si>
  <si>
    <t>付帯設備費</t>
  </si>
  <si>
    <t>楽屋等ホール以外の部屋利用50,000円（税抜）×5日間</t>
    <rPh sb="19" eb="20">
      <t>エン</t>
    </rPh>
    <rPh sb="21" eb="23">
      <t>ゼイヌキ</t>
    </rPh>
    <rPh sb="26" eb="28">
      <t>ニチカン</t>
    </rPh>
    <phoneticPr fontId="9"/>
  </si>
  <si>
    <t>8</t>
    <phoneticPr fontId="9"/>
  </si>
  <si>
    <t>▼▼▼会計事務所</t>
    <rPh sb="3" eb="8">
      <t>カイケイ</t>
    </rPh>
    <phoneticPr fontId="10"/>
  </si>
  <si>
    <t>申請・報告に関する費用</t>
  </si>
  <si>
    <t>経理書面確認費（税理士・公認会計士）</t>
  </si>
  <si>
    <t>経理書面確認費用300,000円（税抜）</t>
    <rPh sb="15" eb="16">
      <t>エン</t>
    </rPh>
    <rPh sb="17" eb="19">
      <t>ゼイヌキ</t>
    </rPh>
    <phoneticPr fontId="9"/>
  </si>
  <si>
    <t>9</t>
    <phoneticPr fontId="9"/>
  </si>
  <si>
    <t>権利使用料</t>
  </si>
  <si>
    <t>音楽使用料150,000円（税抜）　zzzコンサートにつき</t>
    <phoneticPr fontId="9"/>
  </si>
  <si>
    <t>10-1</t>
    <phoneticPr fontId="9"/>
  </si>
  <si>
    <t>交通費・宿泊費</t>
  </si>
  <si>
    <t>2泊3日行程にて算出　飛行機代15,000円（税抜）×10人×2（往復したので2回換算）</t>
    <rPh sb="14" eb="15">
      <t>ダイ</t>
    </rPh>
    <rPh sb="21" eb="22">
      <t>エン</t>
    </rPh>
    <rPh sb="23" eb="25">
      <t>ゼイヌキ</t>
    </rPh>
    <rPh sb="29" eb="30">
      <t>ニン</t>
    </rPh>
    <rPh sb="33" eb="35">
      <t>オウフク</t>
    </rPh>
    <rPh sb="40" eb="41">
      <t>カイ</t>
    </rPh>
    <rPh sb="41" eb="43">
      <t>カンサン</t>
    </rPh>
    <phoneticPr fontId="9"/>
  </si>
  <si>
    <t>11</t>
    <phoneticPr fontId="9"/>
  </si>
  <si>
    <t>広告・宣伝費</t>
  </si>
  <si>
    <t>イベント広告・宣伝費（媒体費・制作費いずれも対象）</t>
    <rPh sb="4" eb="6">
      <t>コウコク</t>
    </rPh>
    <rPh sb="7" eb="10">
      <t>センデンヒ</t>
    </rPh>
    <rPh sb="11" eb="13">
      <t>バイタイ</t>
    </rPh>
    <rPh sb="13" eb="14">
      <t>ヒ</t>
    </rPh>
    <rPh sb="15" eb="18">
      <t>セイサクヒ</t>
    </rPh>
    <rPh sb="22" eb="24">
      <t>タイショウ</t>
    </rPh>
    <phoneticPr fontId="9"/>
  </si>
  <si>
    <t>WEB広告作成費　WEBデザイナー人件費12,000円（税抜）×7人×5日間</t>
    <rPh sb="3" eb="5">
      <t>コウコク</t>
    </rPh>
    <rPh sb="5" eb="8">
      <t>サクセイヒ</t>
    </rPh>
    <rPh sb="17" eb="20">
      <t>ジンケンヒ</t>
    </rPh>
    <rPh sb="26" eb="27">
      <t>エン</t>
    </rPh>
    <rPh sb="28" eb="30">
      <t>ゼイヌキ</t>
    </rPh>
    <rPh sb="33" eb="34">
      <t>ニン</t>
    </rPh>
    <rPh sb="36" eb="38">
      <t>ニチカン</t>
    </rPh>
    <phoneticPr fontId="9"/>
  </si>
  <si>
    <t>12</t>
    <phoneticPr fontId="9"/>
  </si>
  <si>
    <t>★★楽器株式会社</t>
    <rPh sb="2" eb="4">
      <t>ガッキ</t>
    </rPh>
    <rPh sb="4" eb="8">
      <t>カブシキガイシャ</t>
    </rPh>
    <phoneticPr fontId="10"/>
  </si>
  <si>
    <t>音響助手料20,000円（税抜）×1人×5日間</t>
    <rPh sb="0" eb="2">
      <t>オンキョウ</t>
    </rPh>
    <rPh sb="2" eb="4">
      <t>ジョシュ</t>
    </rPh>
    <rPh sb="4" eb="5">
      <t>リョウ</t>
    </rPh>
    <rPh sb="11" eb="12">
      <t>エン</t>
    </rPh>
    <rPh sb="18" eb="19">
      <t>ニン</t>
    </rPh>
    <rPh sb="21" eb="23">
      <t>ニチカン</t>
    </rPh>
    <phoneticPr fontId="9"/>
  </si>
  <si>
    <t>13-1</t>
    <phoneticPr fontId="9"/>
  </si>
  <si>
    <t>リハーサルスタジオ代20,000円（税抜）×5日間</t>
    <rPh sb="16" eb="17">
      <t>エン</t>
    </rPh>
    <rPh sb="23" eb="25">
      <t>ニチカン</t>
    </rPh>
    <phoneticPr fontId="9"/>
  </si>
  <si>
    <t>13-2</t>
    <phoneticPr fontId="9"/>
  </si>
  <si>
    <t>舞台制作費</t>
  </si>
  <si>
    <t>セット背景200,000円（税抜）＋机100,000円（税抜）＋椅子5,000円（税抜）×8脚＋人件費8,000円（税抜）×10人×10日間</t>
    <rPh sb="3" eb="5">
      <t>ハイケイ</t>
    </rPh>
    <rPh sb="12" eb="13">
      <t>エン</t>
    </rPh>
    <rPh sb="14" eb="16">
      <t>ゼイヌキ</t>
    </rPh>
    <rPh sb="18" eb="19">
      <t>ツクエ</t>
    </rPh>
    <rPh sb="26" eb="27">
      <t>エン</t>
    </rPh>
    <rPh sb="32" eb="34">
      <t>イス</t>
    </rPh>
    <rPh sb="39" eb="40">
      <t>エン</t>
    </rPh>
    <rPh sb="46" eb="47">
      <t>キャク</t>
    </rPh>
    <rPh sb="48" eb="51">
      <t>ジンケンヒ</t>
    </rPh>
    <rPh sb="56" eb="57">
      <t>エン</t>
    </rPh>
    <rPh sb="64" eb="65">
      <t>ニン</t>
    </rPh>
    <rPh sb="68" eb="70">
      <t>ニチカン</t>
    </rPh>
    <phoneticPr fontId="9"/>
  </si>
  <si>
    <t>13-3</t>
    <phoneticPr fontId="9"/>
  </si>
  <si>
    <t>特殊効果プラン料200,000円（税抜）＋特殊効果デザイン料300,000円（税抜）特殊効果機材レンタル費20,000円（税抜）×5台</t>
    <rPh sb="0" eb="2">
      <t>トクシュ</t>
    </rPh>
    <rPh sb="2" eb="4">
      <t>コウカ</t>
    </rPh>
    <rPh sb="7" eb="8">
      <t>リョウ</t>
    </rPh>
    <rPh sb="15" eb="16">
      <t>エン</t>
    </rPh>
    <rPh sb="17" eb="19">
      <t>ゼイヌキ</t>
    </rPh>
    <rPh sb="21" eb="23">
      <t>トクシュ</t>
    </rPh>
    <rPh sb="23" eb="25">
      <t>コウカ</t>
    </rPh>
    <rPh sb="29" eb="30">
      <t>リョウ</t>
    </rPh>
    <rPh sb="37" eb="38">
      <t>エン</t>
    </rPh>
    <rPh sb="39" eb="41">
      <t>ゼイヌキ</t>
    </rPh>
    <rPh sb="42" eb="44">
      <t>トクシュ</t>
    </rPh>
    <rPh sb="44" eb="46">
      <t>コウカ</t>
    </rPh>
    <rPh sb="46" eb="48">
      <t>キザイ</t>
    </rPh>
    <rPh sb="52" eb="53">
      <t>ヒ</t>
    </rPh>
    <rPh sb="59" eb="60">
      <t>エン</t>
    </rPh>
    <phoneticPr fontId="9"/>
  </si>
  <si>
    <t>13-4</t>
    <phoneticPr fontId="9"/>
  </si>
  <si>
    <t>ライブビューイング用　撮影機材費レンタル費15,000円（税抜）×20台＋撮影人件費1人当たり20,000円（税抜）×10人</t>
    <rPh sb="9" eb="10">
      <t>ヨウ</t>
    </rPh>
    <rPh sb="11" eb="13">
      <t>サツエイ</t>
    </rPh>
    <rPh sb="13" eb="15">
      <t>キザイ</t>
    </rPh>
    <rPh sb="15" eb="16">
      <t>ヒ</t>
    </rPh>
    <rPh sb="20" eb="21">
      <t>ヒ</t>
    </rPh>
    <rPh sb="27" eb="28">
      <t>エン</t>
    </rPh>
    <rPh sb="29" eb="31">
      <t>ゼイヌキ</t>
    </rPh>
    <rPh sb="35" eb="36">
      <t>ダイ</t>
    </rPh>
    <rPh sb="37" eb="39">
      <t>サツエイ</t>
    </rPh>
    <rPh sb="39" eb="42">
      <t>ジンケンヒ</t>
    </rPh>
    <rPh sb="43" eb="45">
      <t>ニンア</t>
    </rPh>
    <rPh sb="53" eb="54">
      <t>エン</t>
    </rPh>
    <rPh sb="55" eb="57">
      <t>ゼイヌキ</t>
    </rPh>
    <rPh sb="61" eb="62">
      <t>ニン</t>
    </rPh>
    <phoneticPr fontId="9"/>
  </si>
  <si>
    <t>4-2</t>
    <phoneticPr fontId="9"/>
  </si>
  <si>
    <t>飲食代</t>
    <rPh sb="0" eb="2">
      <t>インショク</t>
    </rPh>
    <rPh sb="2" eb="3">
      <t>ダイ</t>
    </rPh>
    <phoneticPr fontId="9"/>
  </si>
  <si>
    <t>弁当代</t>
    <rPh sb="0" eb="3">
      <t>ベントウダイ</t>
    </rPh>
    <phoneticPr fontId="34"/>
  </si>
  <si>
    <t>弁当代　1000円（税抜）×8人分×5日間</t>
    <rPh sb="0" eb="2">
      <t>ベントウ</t>
    </rPh>
    <rPh sb="2" eb="3">
      <t>ダイ</t>
    </rPh>
    <rPh sb="8" eb="9">
      <t>エン</t>
    </rPh>
    <rPh sb="10" eb="12">
      <t>ゼイヌキ</t>
    </rPh>
    <rPh sb="15" eb="17">
      <t>ニンブン</t>
    </rPh>
    <rPh sb="19" eb="20">
      <t>ニチ</t>
    </rPh>
    <rPh sb="20" eb="21">
      <t>カン</t>
    </rPh>
    <phoneticPr fontId="9"/>
  </si>
  <si>
    <t>ー</t>
    <phoneticPr fontId="9"/>
  </si>
  <si>
    <t>補助対象経費となる
広告・宣伝費（税込）</t>
  </si>
  <si>
    <t>主な収入内容(※NO.7以降はプルダウンから選択)</t>
    <rPh sb="0" eb="1">
      <t>オモ</t>
    </rPh>
    <rPh sb="2" eb="4">
      <t>シュウニュウ</t>
    </rPh>
    <rPh sb="4" eb="6">
      <t>ナイヨウ</t>
    </rPh>
    <rPh sb="12" eb="14">
      <t>イコウ</t>
    </rPh>
    <rPh sb="22" eb="24">
      <t>センタク</t>
    </rPh>
    <phoneticPr fontId="6"/>
  </si>
  <si>
    <t>収入内訳</t>
    <phoneticPr fontId="9"/>
  </si>
  <si>
    <t>チケットX</t>
    <phoneticPr fontId="9"/>
  </si>
  <si>
    <t>公演チケット収入</t>
    <rPh sb="0" eb="2">
      <t>コウエン</t>
    </rPh>
    <rPh sb="6" eb="8">
      <t>シュウニュウ</t>
    </rPh>
    <phoneticPr fontId="9"/>
  </si>
  <si>
    <t>チケット代（税抜8000円）×売上枚数（3000枚）×公演数（5公演）＋チケット代（税抜8000円）×売上枚数（5000枚）×公演数（2公演）</t>
    <rPh sb="6" eb="8">
      <t>ゼイヌキ</t>
    </rPh>
    <rPh sb="42" eb="44">
      <t>ゼイヌキ</t>
    </rPh>
    <phoneticPr fontId="9"/>
  </si>
  <si>
    <t>配信チケット収入</t>
    <rPh sb="0" eb="2">
      <t>ハイシン</t>
    </rPh>
    <rPh sb="6" eb="8">
      <t>シュウニュウ</t>
    </rPh>
    <phoneticPr fontId="9"/>
  </si>
  <si>
    <t>チケット代（税抜3000円）×売上枚数（1000枚）×公演数（3公演）※まとめ申請5公演のうち、3公演ではリアルタイムフル配信を実施</t>
    <rPh sb="6" eb="8">
      <t>ゼイヌキ</t>
    </rPh>
    <phoneticPr fontId="9"/>
  </si>
  <si>
    <t>株式会社□□</t>
    <rPh sb="0" eb="2">
      <t>カブシキ</t>
    </rPh>
    <rPh sb="2" eb="4">
      <t>ガイシャ</t>
    </rPh>
    <phoneticPr fontId="9"/>
  </si>
  <si>
    <t>グッズ販売</t>
    <phoneticPr fontId="9"/>
  </si>
  <si>
    <t>フォト集（500円）x100、映像販売（3,000円）x50個、CD販売(1,500円）x100</t>
    <rPh sb="25" eb="26">
      <t>エン</t>
    </rPh>
    <phoneticPr fontId="9"/>
  </si>
  <si>
    <t>協賛収入</t>
    <rPh sb="0" eb="4">
      <t>キョウサンシュウニュウ</t>
    </rPh>
    <phoneticPr fontId="9"/>
  </si>
  <si>
    <t>協賛社からの協賛金</t>
    <phoneticPr fontId="9"/>
  </si>
  <si>
    <t>自己資本（税込）</t>
    <phoneticPr fontId="9"/>
  </si>
  <si>
    <t>株式会社□□□</t>
    <rPh sb="0" eb="2">
      <t>カブシキ</t>
    </rPh>
    <rPh sb="2" eb="4">
      <t>ガイシャ</t>
    </rPh>
    <phoneticPr fontId="9"/>
  </si>
  <si>
    <t>△△△公演</t>
    <rPh sb="3" eb="5">
      <t>コウエン</t>
    </rPh>
    <phoneticPr fontId="9"/>
  </si>
  <si>
    <t>K1000999</t>
    <phoneticPr fontId="9"/>
  </si>
  <si>
    <t>K1000998</t>
    <phoneticPr fontId="9"/>
  </si>
  <si>
    <t>K1000997</t>
    <phoneticPr fontId="9"/>
  </si>
  <si>
    <t>一般社団法人○○</t>
  </si>
  <si>
    <t>来場者チケット代（税込8800円）×売上枚数（3000枚）＋配信チケット代（税込3300円）×売上枚数（1000枚）</t>
    <rPh sb="0" eb="3">
      <t>ライジョウシャ</t>
    </rPh>
    <rPh sb="9" eb="11">
      <t>ゼイコミ</t>
    </rPh>
    <rPh sb="30" eb="32">
      <t>ハイシン</t>
    </rPh>
    <rPh sb="36" eb="37">
      <t>ダイ</t>
    </rPh>
    <rPh sb="38" eb="40">
      <t>ゼイコミ</t>
    </rPh>
    <phoneticPr fontId="9"/>
  </si>
  <si>
    <t>リアルタイムフル配信実施</t>
    <rPh sb="8" eb="10">
      <t>ハイシン</t>
    </rPh>
    <rPh sb="10" eb="12">
      <t>ジッシ</t>
    </rPh>
    <phoneticPr fontId="9"/>
  </si>
  <si>
    <t>来場者チケット代（税込8800円）×売上枚数（3000枚）</t>
    <rPh sb="0" eb="3">
      <t>ライジョウシャ</t>
    </rPh>
    <rPh sb="9" eb="11">
      <t>ゼイコミ</t>
    </rPh>
    <phoneticPr fontId="9"/>
  </si>
  <si>
    <t>JLOXアリーナ</t>
    <phoneticPr fontId="9"/>
  </si>
  <si>
    <t>来場者チケット代（税込8800円）×売上枚数（5000枚）</t>
    <rPh sb="0" eb="3">
      <t>ライジョウシャ</t>
    </rPh>
    <rPh sb="9" eb="11">
      <t>ゼイコミ</t>
    </rPh>
    <phoneticPr fontId="9"/>
  </si>
  <si>
    <t>来場者チケット代（税込8800円）×売上枚数（5000枚）＋配信チケット代（税込3300円）×売上枚数（1000枚）</t>
    <rPh sb="0" eb="3">
      <t>ライジョウシャ</t>
    </rPh>
    <rPh sb="9" eb="11">
      <t>ゼイコミ</t>
    </rPh>
    <rPh sb="30" eb="32">
      <t>ハイシン</t>
    </rPh>
    <rPh sb="36" eb="37">
      <t>ダイ</t>
    </rPh>
    <rPh sb="38" eb="40">
      <t>ゼイコミ</t>
    </rPh>
    <phoneticPr fontId="9"/>
  </si>
  <si>
    <t>【収入】</t>
    <rPh sb="1" eb="3">
      <t>シュウニュウ</t>
    </rPh>
    <phoneticPr fontId="9"/>
  </si>
  <si>
    <t>【対象経費】</t>
    <rPh sb="1" eb="5">
      <t>タイショウケイヒ</t>
    </rPh>
    <phoneticPr fontId="9"/>
  </si>
  <si>
    <t>出演関係費</t>
    <phoneticPr fontId="9"/>
  </si>
  <si>
    <t>制作関係費</t>
    <phoneticPr fontId="9"/>
  </si>
  <si>
    <t>運営関係費</t>
    <phoneticPr fontId="9"/>
  </si>
  <si>
    <t>映像制作配信費</t>
    <phoneticPr fontId="9"/>
  </si>
  <si>
    <t>広告・宣伝費</t>
    <phoneticPr fontId="9"/>
  </si>
  <si>
    <t>権利使用料</t>
    <phoneticPr fontId="9"/>
  </si>
  <si>
    <t>運搬費</t>
  </si>
  <si>
    <t>保険料（当該イベントに係るものに限る）</t>
    <rPh sb="4" eb="6">
      <t>トウガイ</t>
    </rPh>
    <rPh sb="11" eb="12">
      <t>カカ</t>
    </rPh>
    <rPh sb="16" eb="17">
      <t>カギ</t>
    </rPh>
    <phoneticPr fontId="9"/>
  </si>
  <si>
    <t>会場施設使用料</t>
    <phoneticPr fontId="9"/>
  </si>
  <si>
    <t>施設維持費（自社所有の場合の会場のみ）</t>
    <phoneticPr fontId="9"/>
  </si>
  <si>
    <t>減価償却・固定資産税相当費用（自社所有の場合の会場のみ）</t>
    <phoneticPr fontId="9"/>
  </si>
  <si>
    <t>チケット販売関係費（払戻し手数料を含む）</t>
    <phoneticPr fontId="9"/>
  </si>
  <si>
    <t>光熱水料</t>
  </si>
  <si>
    <t>ライブ配信費</t>
    <phoneticPr fontId="9"/>
  </si>
  <si>
    <t>感染予防対策費（新型コロナウイルス感染症への感染の有無を確認するための検査費を含む）</t>
    <rPh sb="8" eb="10">
      <t>シンガタ</t>
    </rPh>
    <rPh sb="17" eb="20">
      <t>カンセンショウ</t>
    </rPh>
    <rPh sb="22" eb="24">
      <t>カンセン</t>
    </rPh>
    <rPh sb="25" eb="27">
      <t>ウム</t>
    </rPh>
    <rPh sb="28" eb="30">
      <t>カクニン</t>
    </rPh>
    <rPh sb="35" eb="38">
      <t>ケンサヒ</t>
    </rPh>
    <rPh sb="39" eb="40">
      <t>フク</t>
    </rPh>
    <phoneticPr fontId="9"/>
  </si>
  <si>
    <t>映像撮影費</t>
    <rPh sb="2" eb="4">
      <t>サツエイ</t>
    </rPh>
    <phoneticPr fontId="9"/>
  </si>
  <si>
    <t>映像制作配信費</t>
  </si>
  <si>
    <t>翻訳費</t>
  </si>
  <si>
    <t>字幕・吹替費</t>
  </si>
  <si>
    <t>権利使用</t>
  </si>
  <si>
    <t>配信費</t>
  </si>
  <si>
    <t>書面作成代行費（行政書士等）</t>
    <phoneticPr fontId="9"/>
  </si>
  <si>
    <t>経理書面確認費（税理士・公認会計士）</t>
    <phoneticPr fontId="9"/>
  </si>
  <si>
    <t>入場料等</t>
  </si>
  <si>
    <t>出演料</t>
    <phoneticPr fontId="9"/>
  </si>
  <si>
    <t>（クラシック）ソリスト料</t>
  </si>
  <si>
    <t>（クラシック）コレベティ料</t>
  </si>
  <si>
    <t>（演劇）〇〇料／〇〇使用料／〇〇プラン使用料（〇〇＝演出、振付、美術、照明、音響、映像、衣裳、ヘアメイク等）</t>
  </si>
  <si>
    <t>（クラシック）かつら費</t>
  </si>
  <si>
    <t>（クラシック）オーディション経費（スタッフ費）</t>
  </si>
  <si>
    <t>（演劇）トランスポート（TP費）</t>
  </si>
  <si>
    <t>（演劇）引雑用（指定宿泊先以外への宿泊の場合の補助費）</t>
  </si>
  <si>
    <t>（演劇）傷害保険料</t>
  </si>
  <si>
    <t>（演劇）〇〇修正処理費／レタッチ費</t>
  </si>
  <si>
    <t>（演劇）スタジオ使用料</t>
  </si>
  <si>
    <t>（演劇）ガス使用料</t>
  </si>
  <si>
    <t>（演劇）AEDパッケージサービス</t>
  </si>
  <si>
    <t>（演劇）コールセンター業務費用</t>
  </si>
  <si>
    <t xml:space="preserve">（演劇）チケット手数料 </t>
  </si>
  <si>
    <t>（演劇）システム利用料</t>
  </si>
  <si>
    <t xml:space="preserve">（演劇）マスク代、消毒液代、フェイスガード、フェイスシールド </t>
    <rPh sb="1" eb="3">
      <t>エンゲキ</t>
    </rPh>
    <phoneticPr fontId="9"/>
  </si>
  <si>
    <t>（共通）撮影機材費</t>
    <rPh sb="1" eb="3">
      <t>キョウツウ</t>
    </rPh>
    <rPh sb="4" eb="6">
      <t>サツエイ</t>
    </rPh>
    <phoneticPr fontId="9"/>
  </si>
  <si>
    <t>（共通）映像制作費（配信に関する費用）</t>
  </si>
  <si>
    <t>（共通）翻訳料</t>
  </si>
  <si>
    <t>（共通）字幕映像制作費</t>
  </si>
  <si>
    <t>（共通）原作料</t>
  </si>
  <si>
    <t>（共通）通信費(動画配信のため）</t>
  </si>
  <si>
    <t>（共通）広告・宣伝費（宣伝デザイン料）</t>
  </si>
  <si>
    <t>（共通）書面作成代行費用（行政書士料金）</t>
    <rPh sb="1" eb="3">
      <t>キョウツウ</t>
    </rPh>
    <phoneticPr fontId="9"/>
  </si>
  <si>
    <t>（演劇）経理書面・実績報告書の確認費　</t>
    <rPh sb="1" eb="3">
      <t>エンゲキ</t>
    </rPh>
    <phoneticPr fontId="9"/>
  </si>
  <si>
    <t>物販等</t>
  </si>
  <si>
    <t>（クラシック）演奏料</t>
  </si>
  <si>
    <t>（クラシック）プロデューサー料</t>
  </si>
  <si>
    <t>（演劇）演奏使用料</t>
  </si>
  <si>
    <t>（クラシック）衣装費</t>
  </si>
  <si>
    <t>（クラシック）舞台スタッフ費</t>
  </si>
  <si>
    <t>（演劇）運搬費／発送費／運送費</t>
  </si>
  <si>
    <t>（演劇）海外スタッフの宿泊費（隔離期間の宿泊費含む）</t>
  </si>
  <si>
    <t>（演劇）動産保険</t>
  </si>
  <si>
    <t>（演劇）DM（ダイレクトメール）発送費</t>
  </si>
  <si>
    <t>（演劇）稽古場使用料</t>
  </si>
  <si>
    <t>（演劇）コピー料</t>
  </si>
  <si>
    <t>（演劇）機械警備業務費</t>
  </si>
  <si>
    <t>（演劇）チケット販売スタッフ費</t>
  </si>
  <si>
    <t>（演劇）専用ダイヤル費用(チケット関係販売費）</t>
  </si>
  <si>
    <t>（演劇）ライブ配信許諾料（出演料）</t>
  </si>
  <si>
    <t>（演劇）PCR検査キット代</t>
    <phoneticPr fontId="9"/>
  </si>
  <si>
    <t>（共通）撮影人件費</t>
    <rPh sb="1" eb="3">
      <t>キョウツウ</t>
    </rPh>
    <rPh sb="4" eb="6">
      <t>サツエイ</t>
    </rPh>
    <phoneticPr fontId="9"/>
  </si>
  <si>
    <t>（共通）映像機材費（配信に関する費用）</t>
  </si>
  <si>
    <t>（共通）字幕原稿翻訳料</t>
  </si>
  <si>
    <t>（共通）字幕入れ費用</t>
  </si>
  <si>
    <t>（共通）ライセンス料</t>
  </si>
  <si>
    <t>（共通）サーバー利用料（常設のものはNGとし、本事業に係る費用のみ対象とする）</t>
  </si>
  <si>
    <t>（共通）当該活動の告知用ウェブサイト作成料</t>
  </si>
  <si>
    <t>（共通）経理書面確認費用（公認会計士料金、税理士料金）</t>
    <rPh sb="1" eb="3">
      <t>キョウツウ</t>
    </rPh>
    <rPh sb="4" eb="6">
      <t>ケイリ</t>
    </rPh>
    <rPh sb="6" eb="8">
      <t>ショメン</t>
    </rPh>
    <rPh sb="8" eb="10">
      <t>カクニン</t>
    </rPh>
    <rPh sb="10" eb="12">
      <t>ヒヨウ</t>
    </rPh>
    <rPh sb="13" eb="15">
      <t>コウニン</t>
    </rPh>
    <rPh sb="15" eb="17">
      <t>カイケイ</t>
    </rPh>
    <rPh sb="17" eb="18">
      <t>シ</t>
    </rPh>
    <rPh sb="18" eb="20">
      <t>リョウキン</t>
    </rPh>
    <rPh sb="21" eb="24">
      <t>ゼイリシ</t>
    </rPh>
    <rPh sb="24" eb="26">
      <t>リョウキン</t>
    </rPh>
    <phoneticPr fontId="13"/>
  </si>
  <si>
    <t>協賛金等</t>
  </si>
  <si>
    <t>（クラシック）合唱料</t>
  </si>
  <si>
    <t>（クラシック）メイク費</t>
  </si>
  <si>
    <t>（演劇）音楽使用料</t>
  </si>
  <si>
    <t>（クラシック）楽器借料、楽器代(楽器の消耗に関する費用)</t>
  </si>
  <si>
    <t>（クラシック）舞台監督料</t>
  </si>
  <si>
    <t>（演劇）楽器運搬費</t>
  </si>
  <si>
    <t>（演劇）海外スタッフの渡航費</t>
  </si>
  <si>
    <t>（共通）当該公演に係る保険料</t>
  </si>
  <si>
    <t>（演劇）アルバ イト謝金</t>
  </si>
  <si>
    <t>（演劇）劇場費</t>
  </si>
  <si>
    <t>（演劇）ごみ処理費用</t>
  </si>
  <si>
    <t>（演劇）共益費</t>
  </si>
  <si>
    <t>（演劇）運営アルバイト費</t>
  </si>
  <si>
    <t>（演劇）配信チケット手数料</t>
  </si>
  <si>
    <t>（演劇）ライブ配信手数料</t>
  </si>
  <si>
    <t>（演劇）PCR検査費</t>
    <phoneticPr fontId="9"/>
  </si>
  <si>
    <t>（演劇）映像制作費</t>
  </si>
  <si>
    <t>（共通）字幕原稿作成料</t>
  </si>
  <si>
    <t>（共通）著作権使用料</t>
  </si>
  <si>
    <t>（共通）ウェブサイト作成運用費（常設のものはNGとし、本事業に係る費用のみ対象とする）※ネット広告のみ</t>
  </si>
  <si>
    <t>他の公的な補助金・助成金</t>
  </si>
  <si>
    <t>（クラシック）指揮料</t>
  </si>
  <si>
    <t>（クラシック）映像費</t>
  </si>
  <si>
    <t>（演劇）音源使用料</t>
  </si>
  <si>
    <t>（クラシック）小道具費</t>
  </si>
  <si>
    <t>（ミュージカル）オーディション経費（スタッフ費）</t>
  </si>
  <si>
    <t>（演劇）機材運搬費</t>
  </si>
  <si>
    <t>（演劇）国内交通費(地方公演への移動等）</t>
  </si>
  <si>
    <t>（演劇）チラシデザイン料</t>
  </si>
  <si>
    <t>（共通）オーディション経費（会場費）</t>
  </si>
  <si>
    <t>（演劇）楽屋使用料</t>
  </si>
  <si>
    <t>（演劇）施設警備・受付業務</t>
  </si>
  <si>
    <t>（演劇）運営スタッフ費</t>
  </si>
  <si>
    <t>（演劇）票券業務費用</t>
  </si>
  <si>
    <t>（演劇）ライブ配信販売手数料</t>
  </si>
  <si>
    <t>（演劇）感染対策備品代</t>
    <phoneticPr fontId="9"/>
  </si>
  <si>
    <t>（演劇）J-LODLIVEダイジェスト動画制作費</t>
  </si>
  <si>
    <t>（共通）楽譜借料</t>
  </si>
  <si>
    <t>その他</t>
  </si>
  <si>
    <t>（クラシック）舞踊家・俳優等出演料</t>
  </si>
  <si>
    <t>（クラシック）演出等助手料</t>
  </si>
  <si>
    <t>（演劇）脚本使用料</t>
  </si>
  <si>
    <t>（クラシック）大道具費</t>
  </si>
  <si>
    <t>（ミュージカル）映像人件費（舞台に映像を投影するスタッフ）</t>
  </si>
  <si>
    <t>（共通）楽器運搬費</t>
  </si>
  <si>
    <t>（演劇）市内交通費</t>
  </si>
  <si>
    <t>（演劇）チラシ印刷費</t>
  </si>
  <si>
    <t>（共通）会場使用料（付帯設備費を除く。）</t>
  </si>
  <si>
    <t>（演劇）機材使用料</t>
  </si>
  <si>
    <t>（演劇）常駐管理業務受託料</t>
  </si>
  <si>
    <t>（演劇）会場整理スタッフ費</t>
  </si>
  <si>
    <t>（演劇）払い戻しに係る手数料</t>
  </si>
  <si>
    <t>（演劇）ライブ配信費</t>
  </si>
  <si>
    <t>（演劇）看護師帯同費</t>
    <phoneticPr fontId="9"/>
  </si>
  <si>
    <t>（演劇）映像編集費</t>
  </si>
  <si>
    <t>（クラシック）副指揮料</t>
  </si>
  <si>
    <t>（クラシック）演出料</t>
  </si>
  <si>
    <t>（演劇）原作ロイヤリティ（RY）</t>
  </si>
  <si>
    <t>（クラシック）舞台美術・衣装等デザイン料</t>
  </si>
  <si>
    <t>（ミュージカル）音楽監督</t>
  </si>
  <si>
    <t>（共通）道具運搬費</t>
  </si>
  <si>
    <t>（演劇）宿泊税</t>
  </si>
  <si>
    <t>（演劇）パンフレット印刷費</t>
  </si>
  <si>
    <t>（共通）稽古場借料（定期的な練習を除く。）</t>
  </si>
  <si>
    <t>（演劇）空調使用料</t>
  </si>
  <si>
    <t>（演劇）清掃管理業務費</t>
  </si>
  <si>
    <t>（演劇）看護師費／看護師派遣費</t>
  </si>
  <si>
    <t>（音楽）公式チケットトレードサイトの制作・管理・運営費</t>
  </si>
  <si>
    <t>（演劇）ライブ配信払い戻し手数料</t>
  </si>
  <si>
    <t>（演劇）空間除菌、抗菌作業費</t>
    <phoneticPr fontId="9"/>
  </si>
  <si>
    <t>（共通）映像編集費（公演実施及び配信に関する費用）</t>
  </si>
  <si>
    <t>その他</t>
    <rPh sb="2" eb="3">
      <t>タ</t>
    </rPh>
    <phoneticPr fontId="9"/>
  </si>
  <si>
    <t>（ミュージカル）稽古代役費</t>
  </si>
  <si>
    <t>（クラシック）音響プラン料</t>
  </si>
  <si>
    <t>（演劇）原作使用料（公演、興行、配信、MG、最低保証、オーバレッジ）</t>
  </si>
  <si>
    <t>（クラシック）履物費</t>
  </si>
  <si>
    <t>（ミュージカル）音響人件費</t>
  </si>
  <si>
    <t>（演劇）宿泊費（地方公演での宿泊費、コロナ感染対策のための宿泊費等）</t>
  </si>
  <si>
    <t>（演劇）ビジュアルデザイン費／メインビジュアル、キービジュアル、公演ビジュアル</t>
  </si>
  <si>
    <t>（演劇）稽古場付帯料</t>
  </si>
  <si>
    <t>（演劇）設備管理費</t>
  </si>
  <si>
    <t>（演劇）客席案内スタッフ費</t>
  </si>
  <si>
    <t>（共通）チケット販売手数料</t>
  </si>
  <si>
    <t>（演劇）回線使用料</t>
  </si>
  <si>
    <t>（演劇）劇場及び稽古場の消毒費（人件費含む）</t>
    <phoneticPr fontId="9"/>
  </si>
  <si>
    <t>（共通）映像機材費（公演実施及び配信に関する費用）</t>
  </si>
  <si>
    <t>（ミュージカル）出演料</t>
  </si>
  <si>
    <t>（クラシック）音響費</t>
  </si>
  <si>
    <t>（演劇）上演許諾料</t>
  </si>
  <si>
    <t>（ミュージカル）クリーニング</t>
  </si>
  <si>
    <t>（ミュージカル）稽古場仕込人件費</t>
  </si>
  <si>
    <t>（演劇）通勤交通費</t>
  </si>
  <si>
    <t>（演劇）ビジュアル画像修正処理費</t>
  </si>
  <si>
    <t>（演劇）劇場人件費（劇場の技術スタッフの人件費）</t>
  </si>
  <si>
    <t>（演劇）舞台機構保守点検料</t>
  </si>
  <si>
    <t>（演劇）客席制作費</t>
  </si>
  <si>
    <t>（共通）チケット返戻金（チケットのキャンセル料のみ対象。チケットの返金は対象外）</t>
  </si>
  <si>
    <t>（演劇）配信機材費</t>
  </si>
  <si>
    <t>（共通）感染予防対策費</t>
  </si>
  <si>
    <t>（演劇）映像編集費　</t>
  </si>
  <si>
    <t>事前着手</t>
    <rPh sb="0" eb="2">
      <t>ジゼン</t>
    </rPh>
    <rPh sb="2" eb="4">
      <t>チャクシュ</t>
    </rPh>
    <phoneticPr fontId="9"/>
  </si>
  <si>
    <t>（演劇）アンダースタディ（料）</t>
  </si>
  <si>
    <t>（クラシック）各種指導料（定期的な練習は除く。）</t>
  </si>
  <si>
    <t>（演劇）著作権使用料</t>
  </si>
  <si>
    <t>（ミュージカル）ヘアメイク費（かつら、メイク道具）</t>
  </si>
  <si>
    <t>（ミュージカル）照明人件費</t>
  </si>
  <si>
    <t>（共通）ガソリン代（当該公演にのみ係るもの）</t>
  </si>
  <si>
    <t>（演劇）ビジュアル撮影カメラマン費／メインビジュアル、キービジュアル、公演ビジュアル</t>
  </si>
  <si>
    <t>（演劇）劇場付帯費</t>
  </si>
  <si>
    <t>（演劇）警備スタッフ費</t>
  </si>
  <si>
    <t>（共通）プレイガイド販売手数料</t>
  </si>
  <si>
    <t>（演劇）配信収録費</t>
  </si>
  <si>
    <t>（演劇）J-LODLIVEダイジェスト動画編集費</t>
  </si>
  <si>
    <t>✓</t>
    <phoneticPr fontId="9"/>
  </si>
  <si>
    <t>（演劇）オーケストラ奏者　演奏料／指揮者料</t>
  </si>
  <si>
    <t>（クラシック）楽譜購入費</t>
  </si>
  <si>
    <t>（演劇）翻訳使用料</t>
  </si>
  <si>
    <t>（ミュージカル）衣装プラン</t>
  </si>
  <si>
    <t>（ミュージカル）舞台スタッフ費</t>
  </si>
  <si>
    <t>（共通）ビザ取得経費</t>
  </si>
  <si>
    <t>（演劇）ビジュアル撮影スタジオ費／メインビジュアル、キービジュアル、公演ビジュアル</t>
  </si>
  <si>
    <t>（演劇）収録協力費／配信協力費</t>
  </si>
  <si>
    <t>（演劇）顧客管理業務・メール配信業務費</t>
  </si>
  <si>
    <t>（共通）入場券印刷費</t>
  </si>
  <si>
    <t>（演劇）配信人件費</t>
  </si>
  <si>
    <t>（演劇）キャスト出演料</t>
  </si>
  <si>
    <t>（クラシック）楽譜製作料</t>
  </si>
  <si>
    <t>（音楽）ビデオグラム配信権使用料</t>
  </si>
  <si>
    <t>（ミュージカル）衣装製作費</t>
  </si>
  <si>
    <t>（ミュージカル）舞台監督</t>
  </si>
  <si>
    <t>（共通）レンタカー代（当該公演にのみ係るもの）</t>
  </si>
  <si>
    <t>（演劇）ビジュアル撮影費／メインビジュアル、キービジュアル、公演ビジュアル</t>
  </si>
  <si>
    <t>（演劇）収録使用料</t>
  </si>
  <si>
    <t>（演劇）清掃料／清掃スタッフ費</t>
  </si>
  <si>
    <t>（共通）法人営業費用</t>
  </si>
  <si>
    <t>（音楽）ライブ配信費（スイッチング等の映像制作費用含む）（ライブビューイング含む）</t>
  </si>
  <si>
    <t>補助率</t>
    <phoneticPr fontId="9"/>
  </si>
  <si>
    <t>（演劇）キャスト配信出演料</t>
  </si>
  <si>
    <t>（クラシック）監修料</t>
  </si>
  <si>
    <t>（音楽）配信の際のインタラクティブ配信権使用料</t>
  </si>
  <si>
    <t>（ミュージカル）稽古場仕込費</t>
  </si>
  <si>
    <t>（演劇）アシスタントプロデューサー費／AP費</t>
  </si>
  <si>
    <t>（共通）交通費</t>
  </si>
  <si>
    <t>（演劇）プログラム印刷費</t>
  </si>
  <si>
    <t>（演劇）水道使用料</t>
  </si>
  <si>
    <t>（音楽）楽屋消耗品費（打ち上げで使うもの（紙のお皿やコップといった飲食関係）は対象外）</t>
  </si>
  <si>
    <t>（伝統芸能）名寄せ</t>
  </si>
  <si>
    <t>（音楽）投げ銭手数料</t>
  </si>
  <si>
    <t>1/2</t>
    <phoneticPr fontId="9"/>
  </si>
  <si>
    <t>（演劇）スウィング（料）</t>
  </si>
  <si>
    <t>（クラシック）機材借料（障害者対応に係る経費を含む。）</t>
  </si>
  <si>
    <t>（ミュージカル）小道具</t>
  </si>
  <si>
    <t>（演劇）オーディション経費（スタッフ費）</t>
  </si>
  <si>
    <t>（共通）航空・列車運賃の特別料金（ビジネス料金、グリーン料金を含む。ファーストクラス料金に該当する費用については、社内の旅費規程等の内容を精査の上、許容される可能性がある）</t>
  </si>
  <si>
    <t>（演劇）プロモーション動画制作費／公演CM制作費、公演スポット制作費</t>
  </si>
  <si>
    <t>（演劇）駐車場代</t>
  </si>
  <si>
    <t>（共通）アルバイト代（劇場案内、運営スタッフ）</t>
  </si>
  <si>
    <t>（共通）撮影費</t>
  </si>
  <si>
    <t>（演劇）ソリスト料</t>
  </si>
  <si>
    <t>（クラシック）稽古のための楽器演奏謝金（請求書・明細があるものに限った場合）</t>
  </si>
  <si>
    <t>（共通）ロイヤリティ</t>
  </si>
  <si>
    <t>（ミュージカル）大道具製作費</t>
  </si>
  <si>
    <t>（演劇）オートメーションオペレーター</t>
  </si>
  <si>
    <t>（共通）宿泊費</t>
  </si>
  <si>
    <t>（演劇）ポスターデザイン料</t>
  </si>
  <si>
    <t>（演劇）電気使用料</t>
  </si>
  <si>
    <t>（共通）マニュアル作成費</t>
  </si>
  <si>
    <t>（共通）通信費</t>
  </si>
  <si>
    <t>（演劇）演出映像出演料※映像出演料</t>
  </si>
  <si>
    <t>（クラシック）字幕費・音声ガイド費（障害者対応に係る経費を含む。）</t>
  </si>
  <si>
    <t>（ミュージカル）大道具廃棄費用</t>
  </si>
  <si>
    <t>（演劇）ドラマターグ費</t>
  </si>
  <si>
    <t>（演劇）ポスター印刷費</t>
  </si>
  <si>
    <t>（演劇）電話料／通信費</t>
  </si>
  <si>
    <t>（共通）医師・看護師謝金</t>
  </si>
  <si>
    <t>【取組による収入】</t>
    <rPh sb="1" eb="3">
      <t>トリクミ</t>
    </rPh>
    <rPh sb="6" eb="8">
      <t>シュウニュウ</t>
    </rPh>
    <phoneticPr fontId="9"/>
  </si>
  <si>
    <t>（演劇）演奏料</t>
  </si>
  <si>
    <t>（クラシック）写譜料</t>
  </si>
  <si>
    <t>（共通）脚色料</t>
  </si>
  <si>
    <t>（ミュージカル）美術プラン</t>
  </si>
  <si>
    <t>（演劇）トレーナー費（出演者の身体的ケア要員）／施術費</t>
  </si>
  <si>
    <t>（演劇）印刷物デザイン料</t>
  </si>
  <si>
    <t>（演劇）舞台設備保守点検費</t>
  </si>
  <si>
    <t>（共通）会場整理員謝金</t>
  </si>
  <si>
    <t>有料アーカイブ配信</t>
    <rPh sb="0" eb="2">
      <t>ユウリョウ</t>
    </rPh>
    <rPh sb="7" eb="9">
      <t>ハイシン</t>
    </rPh>
    <phoneticPr fontId="9"/>
  </si>
  <si>
    <t>（演劇）稽古場代役料</t>
  </si>
  <si>
    <t>（クラシック）照明プラン料</t>
  </si>
  <si>
    <t>（共通）脚本・台本料</t>
  </si>
  <si>
    <t>（ミュージカル）履物</t>
  </si>
  <si>
    <t>（演劇）プロデューサー費</t>
  </si>
  <si>
    <t>（演劇）絵看板制作費</t>
  </si>
  <si>
    <t>（共通）会場使用料（付帯設備費）</t>
  </si>
  <si>
    <t>（共通）警備スタッフ</t>
  </si>
  <si>
    <t>上映会（同日、後日含む）</t>
    <rPh sb="0" eb="3">
      <t>ジョウエイカイ</t>
    </rPh>
    <rPh sb="4" eb="6">
      <t>ドウジツ</t>
    </rPh>
    <rPh sb="7" eb="10">
      <t>ゴジツフク</t>
    </rPh>
    <phoneticPr fontId="9"/>
  </si>
  <si>
    <t>（演劇）合唱料</t>
  </si>
  <si>
    <t>（クラシック）照明費</t>
  </si>
  <si>
    <t>（共通）作曲料</t>
  </si>
  <si>
    <t>（演劇）かつら（床山）費（製作、借用、修繕、人件費)</t>
  </si>
  <si>
    <t>（演劇）ヘアメイクスタッフ費</t>
  </si>
  <si>
    <t>（演劇）劇場内装飾費</t>
  </si>
  <si>
    <t>（共通）例）劇場側で管理している照明・音響等の機材等、会場で使用する機材の使用料、楽屋使用料、バリアフリー対応費用</t>
  </si>
  <si>
    <t>（共通）手話通訳謝金（謝金として提示した明細を示すことができることを条件とする）</t>
  </si>
  <si>
    <t>ライブビューイング（同日に限る）</t>
    <rPh sb="10" eb="12">
      <t>ドウジツ</t>
    </rPh>
    <rPh sb="13" eb="14">
      <t>カギ</t>
    </rPh>
    <phoneticPr fontId="9"/>
  </si>
  <si>
    <t>（演劇）指揮料</t>
  </si>
  <si>
    <t>（クラシック）振付料</t>
  </si>
  <si>
    <t>（共通）作詞料</t>
  </si>
  <si>
    <t>（演劇）カツラ費／ウイッグ費</t>
  </si>
  <si>
    <t>（演劇）衣裳スタッフ費</t>
  </si>
  <si>
    <t>（演劇）原稿執筆謝金</t>
  </si>
  <si>
    <t>（共通）託児謝金</t>
  </si>
  <si>
    <t>クラウドファンディング</t>
    <phoneticPr fontId="9"/>
  </si>
  <si>
    <t>（演劇）助演料</t>
  </si>
  <si>
    <t>（クラシック）台本印刷費</t>
  </si>
  <si>
    <t>（演劇）キャスティング費／キャスティング人件費、キャスティング業務費</t>
  </si>
  <si>
    <t>（演劇）衣裳進行費</t>
  </si>
  <si>
    <t>（演劇）資料印刷費</t>
  </si>
  <si>
    <t>投げ銭</t>
    <rPh sb="0" eb="1">
      <t>ナ</t>
    </rPh>
    <rPh sb="2" eb="3">
      <t>セン</t>
    </rPh>
    <phoneticPr fontId="9"/>
  </si>
  <si>
    <t>（演劇）声の出演料／CV（キャラクターボイス）料</t>
  </si>
  <si>
    <t>（クラシック）調律料</t>
  </si>
  <si>
    <t>（共通）補綴料（ほてつりょう・ほていりょう）</t>
  </si>
  <si>
    <t>（演劇）クリーニング費</t>
  </si>
  <si>
    <t>（演劇）演出等助手料</t>
  </si>
  <si>
    <t>（演劇）宣伝デザイン料</t>
  </si>
  <si>
    <t>配信時における「着せ替え」等の課金システム導入</t>
    <rPh sb="0" eb="3">
      <t>ハイシンジ</t>
    </rPh>
    <rPh sb="8" eb="9">
      <t>キ</t>
    </rPh>
    <rPh sb="10" eb="11">
      <t>カ</t>
    </rPh>
    <rPh sb="13" eb="14">
      <t>トウ</t>
    </rPh>
    <rPh sb="15" eb="17">
      <t>カキン</t>
    </rPh>
    <rPh sb="21" eb="23">
      <t>ドウニュウ</t>
    </rPh>
    <phoneticPr fontId="9"/>
  </si>
  <si>
    <t>（演劇）代役料</t>
  </si>
  <si>
    <t>（クラシック）編曲料</t>
  </si>
  <si>
    <t>（演劇）ヘアメイク(カツラ）プラン費／ヘアメイク（カツラ）デザイン費</t>
  </si>
  <si>
    <t>（演劇）演出部人件費</t>
  </si>
  <si>
    <t>（演劇）宣伝行動交通費</t>
  </si>
  <si>
    <t>イベント音源・映像等の二次使用によるデジタルコンテンツ流通・番組販売等</t>
    <rPh sb="4" eb="6">
      <t>オンゲン</t>
    </rPh>
    <rPh sb="7" eb="10">
      <t>エイゾウトウ</t>
    </rPh>
    <rPh sb="11" eb="15">
      <t>ニジシヨウ</t>
    </rPh>
    <rPh sb="27" eb="29">
      <t>リュウツウ</t>
    </rPh>
    <rPh sb="30" eb="35">
      <t>バングミハンバイトウ</t>
    </rPh>
    <phoneticPr fontId="9"/>
  </si>
  <si>
    <t>（演劇）着ぐるみアクター出演料／スーツアクター出演料</t>
  </si>
  <si>
    <t>（ミュージカル）トレーナー費（指導料と同義）</t>
  </si>
  <si>
    <t>（伝統芸能）道具帳料</t>
  </si>
  <si>
    <t>（演劇）メイク費</t>
  </si>
  <si>
    <t>（演劇）音響オペレター費</t>
  </si>
  <si>
    <t>（演劇）宣伝行動宿泊費</t>
  </si>
  <si>
    <t>（演劇）俳優・舞踊家等出演料</t>
  </si>
  <si>
    <t>（ミュージカル）ミュージシャン演奏料</t>
  </si>
  <si>
    <t>（伝統芸能）補曲料</t>
  </si>
  <si>
    <t>（演劇）衣裳プラン費／衣裳デザイン料</t>
  </si>
  <si>
    <t>（演劇）音響スタッフ費</t>
  </si>
  <si>
    <t>（演劇）点字のプログラム・チラシ・資料の印刷費・デザイン費</t>
  </si>
  <si>
    <t>独占放映料</t>
    <rPh sb="0" eb="5">
      <t>ドクセンホウエイリョウ</t>
    </rPh>
    <phoneticPr fontId="9"/>
  </si>
  <si>
    <t>（演劇）副指揮料</t>
  </si>
  <si>
    <t>（ミュージカル）メイク費（メイク道具、人件費）</t>
  </si>
  <si>
    <t>（演劇）衣裳費（製作、借用、修繕）</t>
  </si>
  <si>
    <t>（演劇）音響スタッフ費（オペレーション）</t>
  </si>
  <si>
    <t>（演劇）翻訳謝金</t>
  </si>
  <si>
    <t>DVD・Blu-ray 等の媒体販売</t>
    <rPh sb="12" eb="13">
      <t>トウ</t>
    </rPh>
    <rPh sb="14" eb="18">
      <t>バイタイハンバイ</t>
    </rPh>
    <phoneticPr fontId="9"/>
  </si>
  <si>
    <t>（音楽）アーティストキャスティング費（インペグ業者手配料）</t>
  </si>
  <si>
    <t>（ミュージカル）映像費（舞台上で使用する映像に係る費用）</t>
  </si>
  <si>
    <t>（演劇）衣装費／衣裳費</t>
  </si>
  <si>
    <t>（演劇）楽器担当スタッフ（ローディ）</t>
  </si>
  <si>
    <t>（共通）Web広告</t>
  </si>
  <si>
    <t>ライブフォト</t>
    <phoneticPr fontId="9"/>
  </si>
  <si>
    <t>（音楽）アーティスト出演料</t>
  </si>
  <si>
    <t>（ミュージカル）演出助手料</t>
  </si>
  <si>
    <t>（演劇）映像プラン費／映像デザイン費</t>
  </si>
  <si>
    <t>（演劇）技術監督費</t>
  </si>
  <si>
    <t>（共通）チラシ配布業務委託</t>
  </si>
  <si>
    <t>有料アフタートークイベント</t>
    <rPh sb="0" eb="2">
      <t>ユウリョウ</t>
    </rPh>
    <phoneticPr fontId="9"/>
  </si>
  <si>
    <t>（音楽）オーケストラ出演料</t>
  </si>
  <si>
    <t>（ミュージカル）演出料</t>
  </si>
  <si>
    <t>（演劇）照明オペレータ―費</t>
  </si>
  <si>
    <t>（共通）パブリシティ費</t>
  </si>
  <si>
    <t>タイアップイベントの実施</t>
    <rPh sb="10" eb="12">
      <t>ジッシ</t>
    </rPh>
    <phoneticPr fontId="9"/>
  </si>
  <si>
    <t>（音楽）コーラス/ダンサー出演料</t>
  </si>
  <si>
    <t>（ミュージカル）音響プラン料</t>
  </si>
  <si>
    <t>（演劇）映像費／映像機材費</t>
  </si>
  <si>
    <t>（演劇）照明スタッフ費</t>
  </si>
  <si>
    <t>（共通）案内状送付料</t>
  </si>
  <si>
    <t>バックステージツアー</t>
    <phoneticPr fontId="9"/>
  </si>
  <si>
    <t>（音楽）サポートミュージシャン出演料</t>
  </si>
  <si>
    <t>（ミュージカル）音響費（音響機材）</t>
  </si>
  <si>
    <t>（演劇）音響プラン費／音響デザイン費</t>
  </si>
  <si>
    <t>（演劇）照明スタッフ費（オペレーション）</t>
  </si>
  <si>
    <t>（共通）印刷料（プレスリリース、チラシ、ポスターなど無料のもの）</t>
  </si>
  <si>
    <t>ブロックチェーン技術の活用</t>
    <rPh sb="8" eb="10">
      <t>ギジュツ</t>
    </rPh>
    <rPh sb="11" eb="13">
      <t>カツヨウ</t>
    </rPh>
    <phoneticPr fontId="9"/>
  </si>
  <si>
    <t>（伝統芸能）狂言作者出演料／狂言方出演料</t>
  </si>
  <si>
    <t>（ミュージカル）音声ガイド費（音声ガイド機材借料、オペレーション）※障害者対応に係る経費を含む。）</t>
  </si>
  <si>
    <t>（演劇）音響費／音響機材費</t>
  </si>
  <si>
    <t>（演劇）照明機材消耗品代</t>
  </si>
  <si>
    <t>（共通）広告出稿費</t>
  </si>
  <si>
    <t>チケット営業</t>
    <rPh sb="4" eb="6">
      <t>エイギョウ</t>
    </rPh>
    <phoneticPr fontId="9"/>
  </si>
  <si>
    <t>（伝統芸能）附け打ち出演料</t>
  </si>
  <si>
    <t>（ミュージカル）歌唱指導料</t>
  </si>
  <si>
    <t>（演劇）楽器レンタル費</t>
  </si>
  <si>
    <t>（演劇）振付助手料</t>
  </si>
  <si>
    <t>（共通）広告・宣伝費（新聞、雑誌、映像、駅貼り、宣伝デザイン料）</t>
  </si>
  <si>
    <t>ロイヤリティ収入</t>
    <rPh sb="6" eb="8">
      <t>シュウニュウ</t>
    </rPh>
    <phoneticPr fontId="9"/>
  </si>
  <si>
    <t>（ミュージカル）楽器レンタル料</t>
  </si>
  <si>
    <t>（演劇）楽器借料</t>
  </si>
  <si>
    <t>（演劇）制作スタッフ費／制作人件費／制作助手費</t>
  </si>
  <si>
    <t>（共通）講演謝金</t>
  </si>
  <si>
    <t>広告収入</t>
    <rPh sb="0" eb="2">
      <t>コウコク</t>
    </rPh>
    <rPh sb="2" eb="4">
      <t>シュウニュウ</t>
    </rPh>
    <phoneticPr fontId="9"/>
  </si>
  <si>
    <t>（ミュージカル）稽古ピアニスト料</t>
  </si>
  <si>
    <t>（演劇）楽器代(楽器の消耗に関する費用)</t>
  </si>
  <si>
    <t>（演劇）大道具人件費</t>
  </si>
  <si>
    <t>（共通）写真（カメラマン代）</t>
  </si>
  <si>
    <t>（ミュージカル）殺陣料</t>
  </si>
  <si>
    <t>（演劇）稽古場運営に必要な経費（コピー代、医薬品購入費他）</t>
  </si>
  <si>
    <t>（演劇）通訳スタッフ費</t>
  </si>
  <si>
    <t>（共通）取材に係る経費</t>
  </si>
  <si>
    <t>（ミュージカル）指揮料</t>
  </si>
  <si>
    <t>（演劇）稽古場映像費</t>
  </si>
  <si>
    <t>（演劇）特殊効果操作スタッフ費</t>
  </si>
  <si>
    <t>（共通）制作発表費用</t>
  </si>
  <si>
    <t>（ミュージカル）字幕費（字幕機材借料、オペレーション）※障害者対応に係る経費を含む。）</t>
  </si>
  <si>
    <t>（演劇）稽古場音響費</t>
  </si>
  <si>
    <t>（演劇）舞台スタッフ費</t>
  </si>
  <si>
    <t>（共通）宣伝ヘアメイク料</t>
  </si>
  <si>
    <t>（ミュージカル）写譜料</t>
  </si>
  <si>
    <t>（演劇）稽古場仮道具費</t>
  </si>
  <si>
    <t>（演劇）舞台映像オペレター費</t>
  </si>
  <si>
    <t>（共通）宣伝衣装料</t>
  </si>
  <si>
    <t>（ミュージカル）照明プラン料</t>
  </si>
  <si>
    <t>（演劇）稽古場照明費</t>
  </si>
  <si>
    <t>（演劇）舞台映像スタッフ費</t>
  </si>
  <si>
    <t>（共通）当該活動の告知用ウェブサイト作成料（常設のものはNGとし、本事業に係る費用のみ対象とする）</t>
  </si>
  <si>
    <t>（ミュージカル）照明費（照明機材）</t>
  </si>
  <si>
    <t>（演劇）稽古場人件費（照明、音響、映像、衣裳、ヘアメイク、特殊効果、大道具）</t>
  </si>
  <si>
    <t>（演劇）舞台監督助手料</t>
  </si>
  <si>
    <t>（共通）舞台発表費</t>
  </si>
  <si>
    <t>（ミュージカル）振付料</t>
  </si>
  <si>
    <t>（演劇）稽古場道具費</t>
  </si>
  <si>
    <t>（演劇）舞台監督費</t>
  </si>
  <si>
    <t>（共通）無料配布のプログラムの原稿執筆謝金</t>
  </si>
  <si>
    <t>（ミュージカル）台本印刷料</t>
  </si>
  <si>
    <t>（演劇）稽古場用備品レンタル費</t>
  </si>
  <si>
    <t>（演劇）舞台監督料</t>
  </si>
  <si>
    <t>（共通）要約筆記謝金</t>
  </si>
  <si>
    <t>（ミュージカル）調律料</t>
  </si>
  <si>
    <t>（演劇）小道具費　</t>
  </si>
  <si>
    <t>（演劇）舞台設営費</t>
  </si>
  <si>
    <t>（共通）立看板費</t>
  </si>
  <si>
    <t>（ミュージカル）特殊効果費・機材借料（特殊効果に係る）</t>
  </si>
  <si>
    <t>（演劇）小道具費（製作、借用、修繕）</t>
  </si>
  <si>
    <t>（ミュージカル）譜面制作料</t>
  </si>
  <si>
    <t>（演劇）消え物費</t>
  </si>
  <si>
    <t>（音楽）アルバイト代（舞台スタッフ）</t>
  </si>
  <si>
    <t>（ミュージカル）編曲</t>
  </si>
  <si>
    <t>（演劇）照明プラン費／照明デザイン費</t>
  </si>
  <si>
    <t>（音楽）ローディー人件費</t>
  </si>
  <si>
    <t>（ミュージカル）録音料</t>
  </si>
  <si>
    <t>（演劇）照明費／照明機材費</t>
  </si>
  <si>
    <t>（音楽）映像人件費（舞台に映像を投影するスタッフ）</t>
  </si>
  <si>
    <t>（演劇）〇〇指導費</t>
  </si>
  <si>
    <t>（演劇）人形製作費（製作、借用、修繕）</t>
  </si>
  <si>
    <t>（音楽）楽器/MNP（マニュピレーター）人件費</t>
  </si>
  <si>
    <t>（演劇）アクション監督費</t>
  </si>
  <si>
    <t>（演劇）人形美術デザイン料</t>
  </si>
  <si>
    <t>（音楽）楽器技術者人件費</t>
  </si>
  <si>
    <t>（演劇）ヴォーカルデザイン料</t>
  </si>
  <si>
    <t>（演劇）生活用品　消耗品費</t>
  </si>
  <si>
    <t>（音楽）基礎舞台スタッフ人件費</t>
  </si>
  <si>
    <t>（演劇）コレペティ料</t>
  </si>
  <si>
    <t>（演劇）切符袋代</t>
  </si>
  <si>
    <t>（音楽）照明・音響オペレーター人件費</t>
  </si>
  <si>
    <t>（演劇）ステージング費</t>
  </si>
  <si>
    <t>（演劇）造花代</t>
  </si>
  <si>
    <t>（音楽）障害者対応用機材オペレータ人件費</t>
  </si>
  <si>
    <t>（演劇）バレエマスター・バレエミストレス</t>
  </si>
  <si>
    <t>（演劇）台本印刷費</t>
  </si>
  <si>
    <t>（音楽）鳶人件費</t>
  </si>
  <si>
    <t>（演劇）プロダクションマネージャー助手料</t>
  </si>
  <si>
    <t>（演劇）台本制作費</t>
  </si>
  <si>
    <t>（音楽）舞台監督</t>
  </si>
  <si>
    <t>（演劇）プロダクションマネージャー費（料）</t>
  </si>
  <si>
    <t>（演劇）大道具費（製作、借用、修繕）</t>
  </si>
  <si>
    <t>（演劇）大道具費／大道具制作費（製作費）／大道具レンタル費／大道具損料　／美術セット費／舞台美術費</t>
  </si>
  <si>
    <t>（演劇）プロデューサー料</t>
  </si>
  <si>
    <t>（演劇）宅配便代</t>
  </si>
  <si>
    <t>（演劇）ヘアメイクプラン費／ヘアメイクデザイン料</t>
  </si>
  <si>
    <t>（演劇）着ぐるみ費</t>
  </si>
  <si>
    <t>（演劇）ヘアメイク助手料</t>
  </si>
  <si>
    <t>（演劇）張り出し舞台費</t>
  </si>
  <si>
    <t>（演劇）マジック指導費</t>
  </si>
  <si>
    <t>（演劇）電源車等　特別機材費</t>
  </si>
  <si>
    <t>（演劇）メイク費（メイク道具、人件費）</t>
  </si>
  <si>
    <t>（演劇）特殊効果費／特殊効果機材費</t>
  </si>
  <si>
    <t>（演劇）衣裳デザイン料</t>
  </si>
  <si>
    <t>（演劇）廃棄物処理費</t>
  </si>
  <si>
    <t>（演劇）搬入搬出スタッフ費</t>
  </si>
  <si>
    <t>（演劇）衣裳助手料</t>
  </si>
  <si>
    <t>（演劇）美術プラン費／美術デザイン費</t>
  </si>
  <si>
    <t>（演劇）映像プラン料</t>
  </si>
  <si>
    <t>（演劇）舞台美術デザイン料</t>
  </si>
  <si>
    <t>（演劇）映像助手料</t>
  </si>
  <si>
    <t>（演劇）郵送代</t>
  </si>
  <si>
    <t>（演劇）映像費（舞台上で使用する映像に係る費用）</t>
  </si>
  <si>
    <t>（演劇）履物費（製作、借用、修繕）</t>
  </si>
  <si>
    <t>（演劇）演出家費／演出費／演出料　　　</t>
  </si>
  <si>
    <t>（音楽）リハーサル用舞台設営費</t>
  </si>
  <si>
    <t>（演劇）演出助手費／演出アシスタント費</t>
  </si>
  <si>
    <t>（音楽）暗幕制作費（制作費はこの公演だけに使用する場合）・同レンタル費</t>
  </si>
  <si>
    <t>（演劇）演出助手料</t>
  </si>
  <si>
    <t>（音楽）楽器費（楽器の消耗に関する費用）</t>
  </si>
  <si>
    <t>（演劇）演出補佐費／演出補助作業代（伝統芸能）</t>
  </si>
  <si>
    <t>（音楽）小道具</t>
  </si>
  <si>
    <t>（演劇）演出料</t>
  </si>
  <si>
    <t>（音楽）大道具</t>
  </si>
  <si>
    <t>（演劇）音楽プラン料</t>
  </si>
  <si>
    <t>（音楽）大道具/小道具人件費</t>
  </si>
  <si>
    <t>（演劇）音楽プラン料（演劇）</t>
  </si>
  <si>
    <t>（音楽）舞台制作</t>
  </si>
  <si>
    <t>（演劇）音楽プロデューサー費／音楽コーディネイター費</t>
  </si>
  <si>
    <t>（音楽）舞台制作費</t>
  </si>
  <si>
    <t>（演劇）音楽監督費</t>
  </si>
  <si>
    <t>（音楽）舞台美術セット・プラン費同制作費</t>
  </si>
  <si>
    <t>（演劇）音楽編集料</t>
  </si>
  <si>
    <t>（伝統芸能）めくり</t>
  </si>
  <si>
    <t>（伝統芸能）晒（さらし）代</t>
  </si>
  <si>
    <t>（演劇）音響プラン料</t>
  </si>
  <si>
    <t>（伝統芸能）小裂代</t>
  </si>
  <si>
    <t>（演劇）音響助手料</t>
  </si>
  <si>
    <t>（伝統芸能）足袋代</t>
  </si>
  <si>
    <t>（演劇）音響費（音響機材）</t>
  </si>
  <si>
    <t>（伝統芸能）着肉代</t>
  </si>
  <si>
    <t>（演劇）音源作成費／音源データ作成費</t>
  </si>
  <si>
    <t>（演劇）音声ガイド費（音声ガイド機材借料、オペレーション）※障害者対応に係る経費を含む。）</t>
  </si>
  <si>
    <t>（演劇）歌唱指導費</t>
  </si>
  <si>
    <t>（演劇）楽器借料／鳴り物借料（伝統芸能）</t>
  </si>
  <si>
    <t>（演劇）楽譜購入費</t>
  </si>
  <si>
    <t>（演劇）楽譜借料</t>
  </si>
  <si>
    <t>（演劇）楽譜制作料</t>
  </si>
  <si>
    <t>（演劇）楽譜製作料</t>
  </si>
  <si>
    <t>（演劇）監修料</t>
  </si>
  <si>
    <t>（演劇）企画制作料※助成対象 事業における企画・制作に関わるスタッフ人件費を対象とします。</t>
  </si>
  <si>
    <t>（演劇）技術監督助手料</t>
  </si>
  <si>
    <t>（演劇）技術監督費／テクニカルディレクター費</t>
  </si>
  <si>
    <t>（演劇）擬闘指導費</t>
  </si>
  <si>
    <t>（演劇）稽古ピアニスト費／稽古ピアノ費</t>
  </si>
  <si>
    <t>（演劇）稽古ピアニスト料</t>
  </si>
  <si>
    <t>（演劇）剣術指導料</t>
  </si>
  <si>
    <t>（演劇）言語指導料</t>
  </si>
  <si>
    <t>（演劇）構成費</t>
  </si>
  <si>
    <t>（演劇）構成料・ドラマトゥルク（リサーチャー）・監修料</t>
  </si>
  <si>
    <t>（演劇）合唱指揮料</t>
  </si>
  <si>
    <t>（演劇）合唱指導料</t>
  </si>
  <si>
    <t>（演劇）殺陣師費／殺陣指導費　</t>
  </si>
  <si>
    <t>（演劇）字幕費（字幕機材借料、オペレーション）※障害者対応に係る経費を含む。）</t>
  </si>
  <si>
    <t>（演劇）写譜料</t>
  </si>
  <si>
    <t>（演劇）所作指導費</t>
  </si>
  <si>
    <t>（演劇）所作指導料</t>
  </si>
  <si>
    <t>（演劇）照明プラン料</t>
  </si>
  <si>
    <t>（演劇）照明助手料</t>
  </si>
  <si>
    <t>（演劇）照明費（照明機材）</t>
  </si>
  <si>
    <t>（演劇）振付家費／振付料</t>
  </si>
  <si>
    <t>（演劇）振付指導料</t>
  </si>
  <si>
    <t>（演劇）振付助手費／振付アシスタント費</t>
  </si>
  <si>
    <t>（演劇）振付料</t>
  </si>
  <si>
    <t>（演劇）制作進行</t>
  </si>
  <si>
    <t>（演劇）声楽指導料</t>
  </si>
  <si>
    <t>（演劇）台本印刷料</t>
  </si>
  <si>
    <t>（演劇）調律料</t>
  </si>
  <si>
    <t>（演劇）特殊効果プラン費／特殊効果デザイン費</t>
  </si>
  <si>
    <t>（演劇）特殊効果プラン料</t>
  </si>
  <si>
    <t>（演劇）特殊効果費・機材借料（特殊効果に係る）</t>
  </si>
  <si>
    <t>（演劇）美術助手料</t>
  </si>
  <si>
    <t>（演劇）舞台監督プラン費／舞台監督費</t>
  </si>
  <si>
    <t>（演劇）編曲料</t>
  </si>
  <si>
    <t>（演劇）方言指導費</t>
  </si>
  <si>
    <t>（演劇）翻訳料</t>
  </si>
  <si>
    <t>（音楽）LED/電飾/PIXMOB</t>
  </si>
  <si>
    <t>（音楽）インストラクター</t>
  </si>
  <si>
    <t>（音楽）エンジニア</t>
  </si>
  <si>
    <t>（音楽）スタイリスト</t>
  </si>
  <si>
    <t>（音楽）ステージデザイン費</t>
  </si>
  <si>
    <t>（音楽）トレーナー（指導料と同義）</t>
  </si>
  <si>
    <t>（音楽）プロデューサー料</t>
  </si>
  <si>
    <t>（音楽）プロンプター</t>
  </si>
  <si>
    <t>（音楽）ヘアメイク</t>
  </si>
  <si>
    <t>（音楽）メイク道具・人件費</t>
  </si>
  <si>
    <t>（音楽）ライブカメラ</t>
  </si>
  <si>
    <t>（音楽）リハーサル</t>
  </si>
  <si>
    <t>（音楽）リハーサルスタジオ費</t>
  </si>
  <si>
    <t>（音楽）レーザー</t>
  </si>
  <si>
    <t>（音楽）映像費（舞台上で使用する映像に関わる費用）</t>
  </si>
  <si>
    <t>（音楽）演出/CG制作</t>
  </si>
  <si>
    <t>（音楽）演出料</t>
  </si>
  <si>
    <t>（音楽）音響</t>
  </si>
  <si>
    <t>（音楽）楽器等機材レンタル費・同運送費</t>
  </si>
  <si>
    <t>（音楽）機材レンタル費（障害者対応機材含む）</t>
  </si>
  <si>
    <t>（音楽）稽古場借料</t>
  </si>
  <si>
    <t>（音楽）公演用アプリ開発・運営費</t>
  </si>
  <si>
    <t>（音楽）照明費・音響費（プラン費含む）</t>
  </si>
  <si>
    <t>（音楽）振付プラン費・振付指導料</t>
  </si>
  <si>
    <t>（音楽）調律費</t>
  </si>
  <si>
    <t>（音楽）電源</t>
  </si>
  <si>
    <t>（音楽）特殊効果</t>
  </si>
  <si>
    <t>（伝統芸能）顔師（かおし）</t>
  </si>
  <si>
    <t>（伝統芸能）子役指導料</t>
  </si>
  <si>
    <t>（伝統芸能）立師料</t>
  </si>
  <si>
    <r>
      <rPr>
        <sz val="10"/>
        <color theme="1"/>
        <rFont val="Yu Gothic"/>
        <family val="3"/>
        <charset val="128"/>
      </rPr>
      <t>収入</t>
    </r>
    <rPh sb="0" eb="2">
      <t>シュウニュウ</t>
    </rPh>
    <phoneticPr fontId="9"/>
  </si>
  <si>
    <r>
      <rPr>
        <sz val="10"/>
        <color theme="1"/>
        <rFont val="Yu Gothic"/>
        <family val="3"/>
        <charset val="128"/>
      </rPr>
      <t>大項目</t>
    </r>
    <rPh sb="0" eb="3">
      <t>ダイコウモク</t>
    </rPh>
    <phoneticPr fontId="9"/>
  </si>
  <si>
    <r>
      <rPr>
        <sz val="10"/>
        <color theme="1"/>
        <rFont val="Yu Gothic"/>
        <family val="3"/>
        <charset val="128"/>
      </rPr>
      <t>出演関係費</t>
    </r>
  </si>
  <si>
    <r>
      <rPr>
        <sz val="10"/>
        <color theme="1"/>
        <rFont val="Yu Gothic"/>
        <family val="3"/>
        <charset val="128"/>
      </rPr>
      <t>制作関係費</t>
    </r>
  </si>
  <si>
    <r>
      <rPr>
        <sz val="10"/>
        <color theme="1"/>
        <rFont val="Yu Gothic"/>
        <family val="3"/>
        <charset val="128"/>
      </rPr>
      <t>会場関係費</t>
    </r>
  </si>
  <si>
    <r>
      <rPr>
        <sz val="10"/>
        <color theme="1"/>
        <rFont val="Yu Gothic"/>
        <family val="3"/>
        <charset val="128"/>
      </rPr>
      <t>運営関係費</t>
    </r>
  </si>
  <si>
    <r>
      <rPr>
        <sz val="10"/>
        <color theme="1"/>
        <rFont val="Yu Gothic"/>
        <family val="3"/>
        <charset val="128"/>
      </rPr>
      <t>映像制作配信費</t>
    </r>
  </si>
  <si>
    <r>
      <rPr>
        <sz val="10"/>
        <color theme="1"/>
        <rFont val="Yu Gothic"/>
        <family val="3"/>
        <charset val="128"/>
      </rPr>
      <t>申請・報告に関する費用</t>
    </r>
  </si>
  <si>
    <r>
      <rPr>
        <sz val="10"/>
        <color theme="1"/>
        <rFont val="Yu Gothic"/>
        <family val="3"/>
        <charset val="128"/>
      </rPr>
      <t>出演料</t>
    </r>
  </si>
  <si>
    <r>
      <rPr>
        <sz val="10"/>
        <color theme="1"/>
        <rFont val="Yu Gothic"/>
        <family val="3"/>
        <charset val="128"/>
      </rPr>
      <t>演出関係費</t>
    </r>
  </si>
  <si>
    <r>
      <rPr>
        <sz val="10"/>
        <color theme="1"/>
        <rFont val="Yu Gothic"/>
        <family val="3"/>
        <charset val="128"/>
      </rPr>
      <t>権利使用料</t>
    </r>
  </si>
  <si>
    <r>
      <rPr>
        <sz val="10"/>
        <color theme="1"/>
        <rFont val="Yu Gothic"/>
        <family val="3"/>
        <charset val="128"/>
      </rPr>
      <t>舞台制作費</t>
    </r>
  </si>
  <si>
    <r>
      <rPr>
        <sz val="10"/>
        <color theme="1"/>
        <rFont val="Yu Gothic"/>
        <family val="3"/>
        <charset val="128"/>
      </rPr>
      <t>舞台スタッフ費用</t>
    </r>
  </si>
  <si>
    <r>
      <rPr>
        <sz val="10"/>
        <color theme="1"/>
        <rFont val="Yu Gothic"/>
        <family val="3"/>
        <charset val="128"/>
      </rPr>
      <t>運搬費</t>
    </r>
  </si>
  <si>
    <r>
      <rPr>
        <sz val="10"/>
        <color theme="1"/>
        <rFont val="Yu Gothic"/>
        <family val="3"/>
        <charset val="128"/>
      </rPr>
      <t>交通費・宿泊費</t>
    </r>
  </si>
  <si>
    <r>
      <rPr>
        <sz val="10"/>
        <color theme="1"/>
        <rFont val="Yu Gothic"/>
        <family val="3"/>
        <charset val="128"/>
      </rPr>
      <t>保険料</t>
    </r>
  </si>
  <si>
    <r>
      <rPr>
        <sz val="10"/>
        <color theme="1"/>
        <rFont val="Yu Gothic"/>
        <family val="3"/>
        <charset val="128"/>
      </rPr>
      <t>イベント広告・宣伝費</t>
    </r>
  </si>
  <si>
    <r>
      <rPr>
        <sz val="10"/>
        <color theme="1"/>
        <rFont val="Yu Gothic"/>
        <family val="3"/>
        <charset val="128"/>
      </rPr>
      <t>会場施設使用料</t>
    </r>
  </si>
  <si>
    <r>
      <rPr>
        <sz val="10"/>
        <color theme="1"/>
        <rFont val="Yu Gothic"/>
        <family val="3"/>
        <charset val="128"/>
      </rPr>
      <t>付帯設備費</t>
    </r>
  </si>
  <si>
    <r>
      <rPr>
        <sz val="10"/>
        <color theme="1"/>
        <rFont val="Yu Gothic"/>
        <family val="3"/>
        <charset val="128"/>
      </rPr>
      <t>施設維持費</t>
    </r>
    <r>
      <rPr>
        <sz val="10"/>
        <color theme="1"/>
        <rFont val="Arial"/>
        <family val="2"/>
      </rPr>
      <t>_</t>
    </r>
    <r>
      <rPr>
        <sz val="10"/>
        <color theme="1"/>
        <rFont val="Yu Gothic"/>
        <family val="3"/>
        <charset val="128"/>
      </rPr>
      <t>自社所有の場合の会場のみ</t>
    </r>
  </si>
  <si>
    <r>
      <rPr>
        <sz val="10"/>
        <color theme="1"/>
        <rFont val="Yu Gothic"/>
        <family val="3"/>
        <charset val="128"/>
      </rPr>
      <t>減価償却・固定資産税相当費用</t>
    </r>
    <r>
      <rPr>
        <sz val="10"/>
        <color theme="1"/>
        <rFont val="Arial"/>
        <family val="2"/>
      </rPr>
      <t>_</t>
    </r>
    <r>
      <rPr>
        <sz val="10"/>
        <color theme="1"/>
        <rFont val="Yu Gothic"/>
        <family val="3"/>
        <charset val="128"/>
      </rPr>
      <t>自社所有の場合の会場のみ</t>
    </r>
  </si>
  <si>
    <r>
      <rPr>
        <sz val="10"/>
        <color theme="1"/>
        <rFont val="Yu Gothic"/>
        <family val="3"/>
        <charset val="128"/>
      </rPr>
      <t>運営スタッフ費</t>
    </r>
  </si>
  <si>
    <r>
      <rPr>
        <sz val="10"/>
        <color theme="1"/>
        <rFont val="Yu Gothic"/>
        <family val="3"/>
        <charset val="128"/>
      </rPr>
      <t>チケット販売関係費</t>
    </r>
    <r>
      <rPr>
        <sz val="10"/>
        <color theme="1"/>
        <rFont val="Arial"/>
        <family val="2"/>
      </rPr>
      <t>_</t>
    </r>
    <r>
      <rPr>
        <sz val="10"/>
        <color theme="1"/>
        <rFont val="Yu Gothic"/>
        <family val="3"/>
        <charset val="128"/>
      </rPr>
      <t>払戻し手数料を含む</t>
    </r>
  </si>
  <si>
    <r>
      <rPr>
        <sz val="10"/>
        <color theme="1"/>
        <rFont val="Yu Gothic"/>
        <family val="3"/>
        <charset val="128"/>
      </rPr>
      <t>光熱水料</t>
    </r>
  </si>
  <si>
    <r>
      <rPr>
        <sz val="10"/>
        <color theme="1"/>
        <rFont val="Yu Gothic"/>
        <family val="3"/>
        <charset val="128"/>
      </rPr>
      <t>配信関係費</t>
    </r>
  </si>
  <si>
    <r>
      <rPr>
        <sz val="10"/>
        <color theme="1"/>
        <rFont val="Yu Gothic"/>
        <family val="3"/>
        <charset val="128"/>
      </rPr>
      <t>感染予防対策費</t>
    </r>
  </si>
  <si>
    <r>
      <rPr>
        <sz val="10"/>
        <color theme="1"/>
        <rFont val="Yu Gothic"/>
        <family val="3"/>
        <charset val="128"/>
      </rPr>
      <t>映像撮影費</t>
    </r>
    <rPh sb="2" eb="4">
      <t>サツエイ</t>
    </rPh>
    <phoneticPr fontId="9"/>
  </si>
  <si>
    <r>
      <rPr>
        <sz val="10"/>
        <color theme="1"/>
        <rFont val="Yu Gothic"/>
        <family val="3"/>
        <charset val="128"/>
      </rPr>
      <t>翻訳費</t>
    </r>
  </si>
  <si>
    <r>
      <rPr>
        <sz val="10"/>
        <color theme="1"/>
        <rFont val="Yu Gothic"/>
        <family val="3"/>
        <charset val="128"/>
      </rPr>
      <t>字幕・吹替費</t>
    </r>
  </si>
  <si>
    <r>
      <rPr>
        <sz val="10"/>
        <color theme="1"/>
        <rFont val="Yu Gothic"/>
        <family val="3"/>
        <charset val="128"/>
      </rPr>
      <t>権利使用</t>
    </r>
  </si>
  <si>
    <r>
      <rPr>
        <sz val="10"/>
        <color theme="1"/>
        <rFont val="Yu Gothic"/>
        <family val="3"/>
        <charset val="128"/>
      </rPr>
      <t>配信費</t>
    </r>
  </si>
  <si>
    <r>
      <rPr>
        <sz val="10"/>
        <color theme="1"/>
        <rFont val="Yu Gothic"/>
        <family val="3"/>
        <charset val="128"/>
      </rPr>
      <t>広告・宣伝費</t>
    </r>
  </si>
  <si>
    <r>
      <rPr>
        <sz val="10"/>
        <color theme="1"/>
        <rFont val="Yu Gothic"/>
        <family val="3"/>
        <charset val="128"/>
      </rPr>
      <t>書面作成代行費</t>
    </r>
    <r>
      <rPr>
        <sz val="10"/>
        <color theme="1"/>
        <rFont val="Arial"/>
        <family val="2"/>
      </rPr>
      <t>_</t>
    </r>
    <r>
      <rPr>
        <sz val="10"/>
        <color theme="1"/>
        <rFont val="Yu Gothic"/>
        <family val="3"/>
        <charset val="128"/>
      </rPr>
      <t>行政書士等</t>
    </r>
  </si>
  <si>
    <r>
      <rPr>
        <sz val="10"/>
        <color theme="1"/>
        <rFont val="Yu Gothic"/>
        <family val="3"/>
        <charset val="128"/>
      </rPr>
      <t>経理書面確認費</t>
    </r>
    <r>
      <rPr>
        <sz val="10"/>
        <color theme="1"/>
        <rFont val="Arial"/>
        <family val="2"/>
      </rPr>
      <t>_</t>
    </r>
    <r>
      <rPr>
        <sz val="10"/>
        <color theme="1"/>
        <rFont val="Yu Gothic"/>
        <family val="3"/>
        <charset val="128"/>
      </rPr>
      <t>税理士・公認会計士</t>
    </r>
  </si>
  <si>
    <r>
      <rPr>
        <sz val="10"/>
        <color theme="1"/>
        <rFont val="Yu Gothic"/>
        <family val="3"/>
        <charset val="128"/>
      </rPr>
      <t>入場料等</t>
    </r>
  </si>
  <si>
    <r>
      <rPr>
        <sz val="10"/>
        <color theme="1"/>
        <rFont val="Yu Gothic"/>
        <family val="3"/>
        <charset val="128"/>
      </rPr>
      <t>（クラシック）ソリスト料</t>
    </r>
  </si>
  <si>
    <r>
      <rPr>
        <sz val="10"/>
        <color theme="1"/>
        <rFont val="Yu Gothic"/>
        <family val="3"/>
        <charset val="128"/>
      </rPr>
      <t>（クラシック）コレベティ料</t>
    </r>
  </si>
  <si>
    <r>
      <rPr>
        <sz val="10"/>
        <color theme="1"/>
        <rFont val="Yu Gothic"/>
        <family val="3"/>
        <charset val="128"/>
      </rPr>
      <t>（演劇）〇〇料／〇〇使用料／〇〇プラン使用料（〇〇＝演出、振付、美術、照明、音響、映像、衣裳、ヘアメイク等）</t>
    </r>
  </si>
  <si>
    <r>
      <rPr>
        <sz val="10"/>
        <color theme="1"/>
        <rFont val="Yu Gothic"/>
        <family val="3"/>
        <charset val="128"/>
      </rPr>
      <t>（クラシック）かつら費</t>
    </r>
  </si>
  <si>
    <r>
      <rPr>
        <sz val="10"/>
        <color theme="1"/>
        <rFont val="Yu Gothic"/>
        <family val="3"/>
        <charset val="128"/>
      </rPr>
      <t>（クラシック）オーディション経費（スタッフ費）</t>
    </r>
  </si>
  <si>
    <r>
      <rPr>
        <sz val="10"/>
        <color theme="1"/>
        <rFont val="Yu Gothic"/>
        <family val="3"/>
        <charset val="128"/>
      </rPr>
      <t>（演劇）トランスポート（</t>
    </r>
    <r>
      <rPr>
        <sz val="10"/>
        <color theme="1"/>
        <rFont val="Arial"/>
        <family val="2"/>
      </rPr>
      <t>TP</t>
    </r>
    <r>
      <rPr>
        <sz val="10"/>
        <color theme="1"/>
        <rFont val="Yu Gothic"/>
        <family val="3"/>
        <charset val="128"/>
      </rPr>
      <t>費）</t>
    </r>
  </si>
  <si>
    <r>
      <rPr>
        <sz val="10"/>
        <color theme="1"/>
        <rFont val="Yu Gothic"/>
        <family val="3"/>
        <charset val="128"/>
      </rPr>
      <t>（演劇）引雑用（指定宿泊先以外への宿泊の場合の補助費）</t>
    </r>
  </si>
  <si>
    <r>
      <rPr>
        <sz val="10"/>
        <color theme="1"/>
        <rFont val="Yu Gothic"/>
        <family val="3"/>
        <charset val="128"/>
      </rPr>
      <t>（演劇）傷害保険料</t>
    </r>
  </si>
  <si>
    <r>
      <rPr>
        <sz val="10"/>
        <color theme="1"/>
        <rFont val="Yu Gothic"/>
        <family val="3"/>
        <charset val="128"/>
      </rPr>
      <t>（演劇）〇〇修正処理費／レタッチ費</t>
    </r>
  </si>
  <si>
    <r>
      <rPr>
        <sz val="10"/>
        <color theme="1"/>
        <rFont val="Yu Gothic"/>
        <family val="3"/>
        <charset val="128"/>
      </rPr>
      <t>（演劇）スタジオ使用料</t>
    </r>
  </si>
  <si>
    <r>
      <rPr>
        <sz val="10"/>
        <color theme="1"/>
        <rFont val="Yu Gothic"/>
        <family val="3"/>
        <charset val="128"/>
      </rPr>
      <t>（演劇）ガス使用料</t>
    </r>
  </si>
  <si>
    <r>
      <rPr>
        <sz val="10"/>
        <color theme="1"/>
        <rFont val="Yu Gothic"/>
        <family val="3"/>
        <charset val="128"/>
      </rPr>
      <t>（演劇）</t>
    </r>
    <r>
      <rPr>
        <sz val="10"/>
        <color theme="1"/>
        <rFont val="Arial"/>
        <family val="2"/>
      </rPr>
      <t>AED</t>
    </r>
    <r>
      <rPr>
        <sz val="10"/>
        <color theme="1"/>
        <rFont val="Yu Gothic"/>
        <family val="3"/>
        <charset val="128"/>
      </rPr>
      <t>パッケージサービス</t>
    </r>
  </si>
  <si>
    <r>
      <rPr>
        <sz val="10"/>
        <color theme="1"/>
        <rFont val="Yu Gothic"/>
        <family val="3"/>
        <charset val="128"/>
      </rPr>
      <t>（演劇）コールセンター業務費用</t>
    </r>
  </si>
  <si>
    <r>
      <rPr>
        <sz val="10"/>
        <color theme="1"/>
        <rFont val="Yu Gothic"/>
        <family val="3"/>
        <charset val="128"/>
      </rPr>
      <t>（演劇）チケット手数料</t>
    </r>
    <r>
      <rPr>
        <sz val="10"/>
        <color theme="1"/>
        <rFont val="Arial"/>
        <family val="2"/>
      </rPr>
      <t xml:space="preserve"> </t>
    </r>
  </si>
  <si>
    <r>
      <rPr>
        <sz val="10"/>
        <color theme="1"/>
        <rFont val="Yu Gothic"/>
        <family val="3"/>
        <charset val="128"/>
      </rPr>
      <t>（演劇）システム利用料</t>
    </r>
  </si>
  <si>
    <r>
      <rPr>
        <sz val="10"/>
        <color theme="1"/>
        <rFont val="Yu Gothic"/>
        <family val="3"/>
        <charset val="128"/>
      </rPr>
      <t>（演劇）マスク代、消毒液代、フェイスガード、フェイスシールド</t>
    </r>
    <r>
      <rPr>
        <sz val="10"/>
        <color theme="1"/>
        <rFont val="Arial"/>
        <family val="2"/>
      </rPr>
      <t xml:space="preserve"> </t>
    </r>
    <rPh sb="1" eb="3">
      <t>エンゲキ</t>
    </rPh>
    <phoneticPr fontId="9"/>
  </si>
  <si>
    <r>
      <rPr>
        <sz val="10"/>
        <color theme="1"/>
        <rFont val="Yu Gothic"/>
        <family val="3"/>
        <charset val="128"/>
      </rPr>
      <t>（共通）撮影機材費</t>
    </r>
    <rPh sb="1" eb="3">
      <t>キョウツウ</t>
    </rPh>
    <rPh sb="4" eb="6">
      <t>サツエイ</t>
    </rPh>
    <phoneticPr fontId="9"/>
  </si>
  <si>
    <r>
      <rPr>
        <sz val="10"/>
        <color theme="1"/>
        <rFont val="Yu Gothic"/>
        <family val="3"/>
        <charset val="128"/>
      </rPr>
      <t>（共通）映像制作費（配信に関する費用）</t>
    </r>
  </si>
  <si>
    <r>
      <rPr>
        <sz val="10"/>
        <color theme="1"/>
        <rFont val="Yu Gothic"/>
        <family val="3"/>
        <charset val="128"/>
      </rPr>
      <t>（共通）翻訳料</t>
    </r>
  </si>
  <si>
    <r>
      <rPr>
        <sz val="10"/>
        <color theme="1"/>
        <rFont val="Yu Gothic"/>
        <family val="3"/>
        <charset val="128"/>
      </rPr>
      <t>（共通）字幕映像制作費</t>
    </r>
  </si>
  <si>
    <r>
      <rPr>
        <sz val="10"/>
        <color theme="1"/>
        <rFont val="Yu Gothic"/>
        <family val="3"/>
        <charset val="128"/>
      </rPr>
      <t>（共通）原作料</t>
    </r>
  </si>
  <si>
    <r>
      <rPr>
        <sz val="10"/>
        <color theme="1"/>
        <rFont val="Yu Gothic"/>
        <family val="3"/>
        <charset val="128"/>
      </rPr>
      <t>（共通）通信費</t>
    </r>
    <r>
      <rPr>
        <sz val="10"/>
        <color theme="1"/>
        <rFont val="Arial"/>
        <family val="2"/>
      </rPr>
      <t>(</t>
    </r>
    <r>
      <rPr>
        <sz val="10"/>
        <color theme="1"/>
        <rFont val="Yu Gothic"/>
        <family val="3"/>
        <charset val="128"/>
      </rPr>
      <t>動画配信のため）</t>
    </r>
  </si>
  <si>
    <r>
      <rPr>
        <sz val="10"/>
        <color theme="1"/>
        <rFont val="Yu Gothic"/>
        <family val="3"/>
        <charset val="128"/>
      </rPr>
      <t>（共通）広告宣伝費（宣伝デザイン料）</t>
    </r>
  </si>
  <si>
    <r>
      <rPr>
        <sz val="10"/>
        <color theme="1"/>
        <rFont val="Yu Gothic"/>
        <family val="3"/>
        <charset val="128"/>
      </rPr>
      <t>（共通）書面作成代行費用（行政書士料金）</t>
    </r>
    <rPh sb="1" eb="3">
      <t>キョウツウ</t>
    </rPh>
    <phoneticPr fontId="9"/>
  </si>
  <si>
    <r>
      <rPr>
        <sz val="10"/>
        <color theme="1"/>
        <rFont val="Yu Gothic"/>
        <family val="3"/>
        <charset val="128"/>
      </rPr>
      <t>（演劇）経理書面・実績報告書の確認費　</t>
    </r>
    <rPh sb="1" eb="3">
      <t>エンゲキ</t>
    </rPh>
    <phoneticPr fontId="9"/>
  </si>
  <si>
    <r>
      <rPr>
        <sz val="10"/>
        <color theme="1"/>
        <rFont val="Yu Gothic"/>
        <family val="3"/>
        <charset val="128"/>
      </rPr>
      <t>物販等</t>
    </r>
  </si>
  <si>
    <r>
      <rPr>
        <sz val="10"/>
        <color theme="1"/>
        <rFont val="Yu Gothic"/>
        <family val="3"/>
        <charset val="128"/>
      </rPr>
      <t>（クラシック）演奏料</t>
    </r>
  </si>
  <si>
    <r>
      <rPr>
        <sz val="10"/>
        <color theme="1"/>
        <rFont val="Yu Gothic"/>
        <family val="3"/>
        <charset val="128"/>
      </rPr>
      <t>（クラシック）プロデューサー料</t>
    </r>
  </si>
  <si>
    <r>
      <rPr>
        <sz val="10"/>
        <color theme="1"/>
        <rFont val="Yu Gothic"/>
        <family val="3"/>
        <charset val="128"/>
      </rPr>
      <t>（演劇）演奏使用料</t>
    </r>
  </si>
  <si>
    <r>
      <rPr>
        <sz val="10"/>
        <color theme="1"/>
        <rFont val="Yu Gothic"/>
        <family val="3"/>
        <charset val="128"/>
      </rPr>
      <t>（クラシック）衣装費</t>
    </r>
  </si>
  <si>
    <r>
      <rPr>
        <sz val="10"/>
        <color theme="1"/>
        <rFont val="Yu Gothic"/>
        <family val="3"/>
        <charset val="128"/>
      </rPr>
      <t>（クラシック）舞台スタッフ費</t>
    </r>
  </si>
  <si>
    <r>
      <rPr>
        <sz val="10"/>
        <color theme="1"/>
        <rFont val="Yu Gothic"/>
        <family val="3"/>
        <charset val="128"/>
      </rPr>
      <t>（演劇）運搬費／発送費／運送費</t>
    </r>
  </si>
  <si>
    <r>
      <rPr>
        <sz val="10"/>
        <color theme="1"/>
        <rFont val="Yu Gothic"/>
        <family val="3"/>
        <charset val="128"/>
      </rPr>
      <t>（演劇）海外スタッフの宿泊費（隔離期間の宿泊費含む）</t>
    </r>
  </si>
  <si>
    <r>
      <rPr>
        <sz val="10"/>
        <color theme="1"/>
        <rFont val="Yu Gothic"/>
        <family val="3"/>
        <charset val="128"/>
      </rPr>
      <t>（演劇）動産保険</t>
    </r>
  </si>
  <si>
    <r>
      <rPr>
        <sz val="10"/>
        <color theme="1"/>
        <rFont val="Yu Gothic"/>
        <family val="3"/>
        <charset val="128"/>
      </rPr>
      <t>（演劇）</t>
    </r>
    <r>
      <rPr>
        <sz val="10"/>
        <color theme="1"/>
        <rFont val="Arial"/>
        <family val="2"/>
      </rPr>
      <t>DM</t>
    </r>
    <r>
      <rPr>
        <sz val="10"/>
        <color theme="1"/>
        <rFont val="Yu Gothic"/>
        <family val="3"/>
        <charset val="128"/>
      </rPr>
      <t>（ダイレクトメール）発送費</t>
    </r>
  </si>
  <si>
    <r>
      <rPr>
        <sz val="10"/>
        <color theme="1"/>
        <rFont val="Yu Gothic"/>
        <family val="3"/>
        <charset val="128"/>
      </rPr>
      <t>（演劇）稽古場使用料</t>
    </r>
  </si>
  <si>
    <r>
      <rPr>
        <sz val="10"/>
        <color theme="1"/>
        <rFont val="Yu Gothic"/>
        <family val="3"/>
        <charset val="128"/>
      </rPr>
      <t>（演劇）コピー料</t>
    </r>
  </si>
  <si>
    <r>
      <rPr>
        <sz val="10"/>
        <color theme="1"/>
        <rFont val="Yu Gothic"/>
        <family val="3"/>
        <charset val="128"/>
      </rPr>
      <t>（演劇）機械警備業務費</t>
    </r>
  </si>
  <si>
    <r>
      <rPr>
        <sz val="10"/>
        <color theme="1"/>
        <rFont val="Yu Gothic"/>
        <family val="3"/>
        <charset val="128"/>
      </rPr>
      <t>（演劇）チケット販売スタッフ費</t>
    </r>
  </si>
  <si>
    <r>
      <rPr>
        <sz val="10"/>
        <color theme="1"/>
        <rFont val="Yu Gothic"/>
        <family val="3"/>
        <charset val="128"/>
      </rPr>
      <t>（演劇）専用ダイヤル費用</t>
    </r>
    <r>
      <rPr>
        <sz val="10"/>
        <color theme="1"/>
        <rFont val="Arial"/>
        <family val="2"/>
      </rPr>
      <t>(</t>
    </r>
    <r>
      <rPr>
        <sz val="10"/>
        <color theme="1"/>
        <rFont val="Yu Gothic"/>
        <family val="3"/>
        <charset val="128"/>
      </rPr>
      <t>チケット関係販売費）</t>
    </r>
  </si>
  <si>
    <r>
      <rPr>
        <sz val="10"/>
        <color theme="1"/>
        <rFont val="Yu Gothic"/>
        <family val="3"/>
        <charset val="128"/>
      </rPr>
      <t>（演劇）ライブ配信許諾料（出演料）</t>
    </r>
  </si>
  <si>
    <r>
      <rPr>
        <sz val="10"/>
        <color theme="1"/>
        <rFont val="Yu Gothic"/>
        <family val="3"/>
        <charset val="128"/>
      </rPr>
      <t>（演劇）</t>
    </r>
    <r>
      <rPr>
        <sz val="10"/>
        <color theme="1"/>
        <rFont val="Arial"/>
        <family val="2"/>
      </rPr>
      <t>PCR</t>
    </r>
    <r>
      <rPr>
        <sz val="10"/>
        <color theme="1"/>
        <rFont val="Yu Gothic"/>
        <family val="3"/>
        <charset val="128"/>
      </rPr>
      <t>検査キット代</t>
    </r>
  </si>
  <si>
    <r>
      <rPr>
        <sz val="10"/>
        <color theme="1"/>
        <rFont val="Yu Gothic"/>
        <family val="3"/>
        <charset val="128"/>
      </rPr>
      <t>（共通）撮影人件費</t>
    </r>
    <rPh sb="1" eb="3">
      <t>キョウツウ</t>
    </rPh>
    <rPh sb="4" eb="6">
      <t>サツエイ</t>
    </rPh>
    <phoneticPr fontId="9"/>
  </si>
  <si>
    <r>
      <rPr>
        <sz val="10"/>
        <color theme="1"/>
        <rFont val="Yu Gothic"/>
        <family val="3"/>
        <charset val="128"/>
      </rPr>
      <t>（共通）映像機材費（配信に関する費用）</t>
    </r>
  </si>
  <si>
    <r>
      <rPr>
        <sz val="10"/>
        <color theme="1"/>
        <rFont val="Yu Gothic"/>
        <family val="3"/>
        <charset val="128"/>
      </rPr>
      <t>（共通）字幕原稿翻訳料</t>
    </r>
  </si>
  <si>
    <r>
      <rPr>
        <sz val="10"/>
        <color theme="1"/>
        <rFont val="Yu Gothic"/>
        <family val="3"/>
        <charset val="128"/>
      </rPr>
      <t>（共通）字幕入れ費用</t>
    </r>
  </si>
  <si>
    <r>
      <rPr>
        <sz val="10"/>
        <color theme="1"/>
        <rFont val="Yu Gothic"/>
        <family val="3"/>
        <charset val="128"/>
      </rPr>
      <t>（共通）ライセンス料</t>
    </r>
  </si>
  <si>
    <r>
      <rPr>
        <sz val="10"/>
        <color theme="1"/>
        <rFont val="Yu Gothic"/>
        <family val="3"/>
        <charset val="128"/>
      </rPr>
      <t>（共通）サーバー利用料（常設のものは</t>
    </r>
    <r>
      <rPr>
        <sz val="10"/>
        <color theme="1"/>
        <rFont val="Arial"/>
        <family val="2"/>
      </rPr>
      <t>NG</t>
    </r>
    <r>
      <rPr>
        <sz val="10"/>
        <color theme="1"/>
        <rFont val="Yu Gothic"/>
        <family val="3"/>
        <charset val="128"/>
      </rPr>
      <t>とし、本事業に係る費用のみ対象とする）</t>
    </r>
  </si>
  <si>
    <r>
      <rPr>
        <sz val="10"/>
        <color theme="1"/>
        <rFont val="Yu Gothic"/>
        <family val="3"/>
        <charset val="128"/>
      </rPr>
      <t>（共通）当該活動の告知用ウェブサイト作成料</t>
    </r>
  </si>
  <si>
    <r>
      <rPr>
        <sz val="10"/>
        <color theme="1"/>
        <rFont val="Yu Gothic"/>
        <family val="3"/>
        <charset val="128"/>
      </rPr>
      <t>（共通）経理書面確認費用（公認会計士料金、税理士料金）</t>
    </r>
    <rPh sb="1" eb="3">
      <t>キョウツウ</t>
    </rPh>
    <rPh sb="4" eb="6">
      <t>ケイリ</t>
    </rPh>
    <rPh sb="6" eb="8">
      <t>ショメン</t>
    </rPh>
    <rPh sb="8" eb="10">
      <t>カクニン</t>
    </rPh>
    <rPh sb="10" eb="12">
      <t>ヒヨウ</t>
    </rPh>
    <rPh sb="13" eb="15">
      <t>コウニン</t>
    </rPh>
    <rPh sb="15" eb="17">
      <t>カイケイ</t>
    </rPh>
    <rPh sb="17" eb="18">
      <t>シ</t>
    </rPh>
    <rPh sb="18" eb="20">
      <t>リョウキン</t>
    </rPh>
    <rPh sb="21" eb="24">
      <t>ゼイリシ</t>
    </rPh>
    <rPh sb="24" eb="26">
      <t>リョウキン</t>
    </rPh>
    <phoneticPr fontId="13"/>
  </si>
  <si>
    <r>
      <rPr>
        <sz val="10"/>
        <color theme="1"/>
        <rFont val="Yu Gothic"/>
        <family val="3"/>
        <charset val="128"/>
      </rPr>
      <t>協賛金等</t>
    </r>
  </si>
  <si>
    <r>
      <rPr>
        <sz val="10"/>
        <color theme="1"/>
        <rFont val="Yu Gothic"/>
        <family val="3"/>
        <charset val="128"/>
      </rPr>
      <t>会場関係費</t>
    </r>
    <phoneticPr fontId="9"/>
  </si>
  <si>
    <r>
      <rPr>
        <sz val="10"/>
        <color theme="1"/>
        <rFont val="Yu Gothic"/>
        <family val="3"/>
        <charset val="128"/>
      </rPr>
      <t>（クラシック）合唱料</t>
    </r>
  </si>
  <si>
    <r>
      <rPr>
        <sz val="10"/>
        <color theme="1"/>
        <rFont val="Yu Gothic"/>
        <family val="3"/>
        <charset val="128"/>
      </rPr>
      <t>（クラシック）メイク費</t>
    </r>
  </si>
  <si>
    <r>
      <rPr>
        <sz val="10"/>
        <color theme="1"/>
        <rFont val="Yu Gothic"/>
        <family val="3"/>
        <charset val="128"/>
      </rPr>
      <t>（演劇）音楽使用料</t>
    </r>
  </si>
  <si>
    <r>
      <rPr>
        <sz val="10"/>
        <color theme="1"/>
        <rFont val="Yu Gothic"/>
        <family val="3"/>
        <charset val="128"/>
      </rPr>
      <t>（クラシック）楽器借料、楽器代</t>
    </r>
    <r>
      <rPr>
        <sz val="10"/>
        <color theme="1"/>
        <rFont val="Arial"/>
        <family val="2"/>
      </rPr>
      <t>(</t>
    </r>
    <r>
      <rPr>
        <sz val="10"/>
        <color theme="1"/>
        <rFont val="Yu Gothic"/>
        <family val="3"/>
        <charset val="128"/>
      </rPr>
      <t>楽器の消耗に関する費用</t>
    </r>
    <r>
      <rPr>
        <sz val="10"/>
        <color theme="1"/>
        <rFont val="Arial"/>
        <family val="2"/>
      </rPr>
      <t>)</t>
    </r>
  </si>
  <si>
    <r>
      <rPr>
        <sz val="10"/>
        <color theme="1"/>
        <rFont val="Yu Gothic"/>
        <family val="3"/>
        <charset val="128"/>
      </rPr>
      <t>（クラシック）舞台監督料</t>
    </r>
  </si>
  <si>
    <r>
      <rPr>
        <sz val="10"/>
        <color theme="1"/>
        <rFont val="Yu Gothic"/>
        <family val="3"/>
        <charset val="128"/>
      </rPr>
      <t>（演劇）楽器運搬費</t>
    </r>
  </si>
  <si>
    <r>
      <rPr>
        <sz val="10"/>
        <color theme="1"/>
        <rFont val="Yu Gothic"/>
        <family val="3"/>
        <charset val="128"/>
      </rPr>
      <t>（演劇）海外スタッフの渡航費</t>
    </r>
  </si>
  <si>
    <r>
      <rPr>
        <sz val="10"/>
        <color theme="1"/>
        <rFont val="Yu Gothic"/>
        <family val="3"/>
        <charset val="128"/>
      </rPr>
      <t>（共通）当該公演に係る保険料</t>
    </r>
  </si>
  <si>
    <r>
      <rPr>
        <sz val="10"/>
        <color theme="1"/>
        <rFont val="Yu Gothic"/>
        <family val="3"/>
        <charset val="128"/>
      </rPr>
      <t>（演劇）アルバ</t>
    </r>
    <r>
      <rPr>
        <sz val="10"/>
        <color theme="1"/>
        <rFont val="Arial"/>
        <family val="2"/>
      </rPr>
      <t xml:space="preserve"> </t>
    </r>
    <r>
      <rPr>
        <sz val="10"/>
        <color theme="1"/>
        <rFont val="Yu Gothic"/>
        <family val="3"/>
        <charset val="128"/>
      </rPr>
      <t>イト謝金</t>
    </r>
  </si>
  <si>
    <r>
      <rPr>
        <sz val="10"/>
        <color theme="1"/>
        <rFont val="Yu Gothic"/>
        <family val="3"/>
        <charset val="128"/>
      </rPr>
      <t>（演劇）劇場費</t>
    </r>
  </si>
  <si>
    <r>
      <rPr>
        <sz val="10"/>
        <color theme="1"/>
        <rFont val="Yu Gothic"/>
        <family val="3"/>
        <charset val="128"/>
      </rPr>
      <t>（演劇）ごみ処理費用</t>
    </r>
  </si>
  <si>
    <r>
      <rPr>
        <sz val="10"/>
        <color theme="1"/>
        <rFont val="Yu Gothic"/>
        <family val="3"/>
        <charset val="128"/>
      </rPr>
      <t>（演劇）共益費</t>
    </r>
  </si>
  <si>
    <r>
      <rPr>
        <sz val="10"/>
        <color theme="1"/>
        <rFont val="Yu Gothic"/>
        <family val="3"/>
        <charset val="128"/>
      </rPr>
      <t>（演劇）運営アルバイト費</t>
    </r>
  </si>
  <si>
    <r>
      <rPr>
        <sz val="10"/>
        <color theme="1"/>
        <rFont val="Yu Gothic"/>
        <family val="3"/>
        <charset val="128"/>
      </rPr>
      <t>（演劇）配信チケット手数料</t>
    </r>
  </si>
  <si>
    <r>
      <rPr>
        <sz val="10"/>
        <color theme="1"/>
        <rFont val="Yu Gothic"/>
        <family val="3"/>
        <charset val="128"/>
      </rPr>
      <t>（演劇）ライブ配信手数料</t>
    </r>
  </si>
  <si>
    <r>
      <rPr>
        <sz val="10"/>
        <color theme="1"/>
        <rFont val="Yu Gothic"/>
        <family val="3"/>
        <charset val="128"/>
      </rPr>
      <t>（演劇）</t>
    </r>
    <r>
      <rPr>
        <sz val="10"/>
        <color theme="1"/>
        <rFont val="Arial"/>
        <family val="2"/>
      </rPr>
      <t>PCR</t>
    </r>
    <r>
      <rPr>
        <sz val="10"/>
        <color theme="1"/>
        <rFont val="Yu Gothic"/>
        <family val="3"/>
        <charset val="128"/>
      </rPr>
      <t>検査費</t>
    </r>
  </si>
  <si>
    <r>
      <rPr>
        <sz val="10"/>
        <color theme="1"/>
        <rFont val="Yu Gothic"/>
        <family val="3"/>
        <charset val="128"/>
      </rPr>
      <t>（演劇）映像制作費</t>
    </r>
  </si>
  <si>
    <r>
      <rPr>
        <sz val="10"/>
        <color theme="1"/>
        <rFont val="Yu Gothic"/>
        <family val="3"/>
        <charset val="128"/>
      </rPr>
      <t>（共通）字幕原稿作成料</t>
    </r>
  </si>
  <si>
    <r>
      <rPr>
        <sz val="10"/>
        <color theme="1"/>
        <rFont val="Yu Gothic"/>
        <family val="3"/>
        <charset val="128"/>
      </rPr>
      <t>（共通）著作権使用料</t>
    </r>
  </si>
  <si>
    <r>
      <rPr>
        <sz val="10"/>
        <color theme="1"/>
        <rFont val="Yu Gothic"/>
        <family val="3"/>
        <charset val="128"/>
      </rPr>
      <t>（共通）ウェブサイト作成運用費（常設のものは</t>
    </r>
    <r>
      <rPr>
        <sz val="10"/>
        <color theme="1"/>
        <rFont val="Arial"/>
        <family val="2"/>
      </rPr>
      <t>NG</t>
    </r>
    <r>
      <rPr>
        <sz val="10"/>
        <color theme="1"/>
        <rFont val="Yu Gothic"/>
        <family val="3"/>
        <charset val="128"/>
      </rPr>
      <t>とし、本事業に係る費用のみ対象とする）※ネット広告のみ</t>
    </r>
  </si>
  <si>
    <r>
      <rPr>
        <sz val="10"/>
        <color theme="1"/>
        <rFont val="Yu Gothic"/>
        <family val="3"/>
        <charset val="128"/>
      </rPr>
      <t>他の公的な補助金・助成金</t>
    </r>
  </si>
  <si>
    <r>
      <rPr>
        <sz val="10"/>
        <color theme="1"/>
        <rFont val="Yu Gothic"/>
        <family val="3"/>
        <charset val="128"/>
      </rPr>
      <t>（クラシック）指揮料</t>
    </r>
  </si>
  <si>
    <r>
      <rPr>
        <sz val="10"/>
        <color theme="1"/>
        <rFont val="Yu Gothic"/>
        <family val="3"/>
        <charset val="128"/>
      </rPr>
      <t>（クラシック）映像費</t>
    </r>
  </si>
  <si>
    <r>
      <rPr>
        <sz val="10"/>
        <color theme="1"/>
        <rFont val="Yu Gothic"/>
        <family val="3"/>
        <charset val="128"/>
      </rPr>
      <t>（演劇）音源使用料</t>
    </r>
  </si>
  <si>
    <r>
      <rPr>
        <sz val="10"/>
        <color theme="1"/>
        <rFont val="Yu Gothic"/>
        <family val="3"/>
        <charset val="128"/>
      </rPr>
      <t>（クラシック）小道具費</t>
    </r>
  </si>
  <si>
    <r>
      <rPr>
        <sz val="10"/>
        <color theme="1"/>
        <rFont val="Yu Gothic"/>
        <family val="3"/>
        <charset val="128"/>
      </rPr>
      <t>（ミュージカル）オーディション経費（スタッフ費）</t>
    </r>
  </si>
  <si>
    <r>
      <rPr>
        <sz val="10"/>
        <color theme="1"/>
        <rFont val="Yu Gothic"/>
        <family val="3"/>
        <charset val="128"/>
      </rPr>
      <t>（演劇）機材運搬費</t>
    </r>
  </si>
  <si>
    <r>
      <rPr>
        <sz val="10"/>
        <color theme="1"/>
        <rFont val="Yu Gothic"/>
        <family val="3"/>
        <charset val="128"/>
      </rPr>
      <t>（演劇）国内交通費</t>
    </r>
    <r>
      <rPr>
        <sz val="10"/>
        <color theme="1"/>
        <rFont val="Arial"/>
        <family val="2"/>
      </rPr>
      <t>(</t>
    </r>
    <r>
      <rPr>
        <sz val="10"/>
        <color theme="1"/>
        <rFont val="Yu Gothic"/>
        <family val="3"/>
        <charset val="128"/>
      </rPr>
      <t>地方公演への移動等）</t>
    </r>
  </si>
  <si>
    <r>
      <rPr>
        <sz val="10"/>
        <color theme="1"/>
        <rFont val="Yu Gothic"/>
        <family val="3"/>
        <charset val="128"/>
      </rPr>
      <t>（演劇）チラシデザイン料</t>
    </r>
  </si>
  <si>
    <r>
      <rPr>
        <sz val="10"/>
        <color theme="1"/>
        <rFont val="Yu Gothic"/>
        <family val="3"/>
        <charset val="128"/>
      </rPr>
      <t>（共通）オーディション経費（会場費）</t>
    </r>
  </si>
  <si>
    <r>
      <rPr>
        <sz val="10"/>
        <color theme="1"/>
        <rFont val="Yu Gothic"/>
        <family val="3"/>
        <charset val="128"/>
      </rPr>
      <t>（演劇）楽屋使用料</t>
    </r>
  </si>
  <si>
    <r>
      <rPr>
        <sz val="10"/>
        <color theme="1"/>
        <rFont val="Yu Gothic"/>
        <family val="3"/>
        <charset val="128"/>
      </rPr>
      <t>（演劇）施設警備・受付業務</t>
    </r>
  </si>
  <si>
    <r>
      <rPr>
        <sz val="10"/>
        <color theme="1"/>
        <rFont val="Yu Gothic"/>
        <family val="3"/>
        <charset val="128"/>
      </rPr>
      <t>（演劇）運営スタッフ費</t>
    </r>
  </si>
  <si>
    <r>
      <rPr>
        <sz val="10"/>
        <color theme="1"/>
        <rFont val="Yu Gothic"/>
        <family val="3"/>
        <charset val="128"/>
      </rPr>
      <t>（演劇）票券業務費用</t>
    </r>
  </si>
  <si>
    <r>
      <rPr>
        <sz val="10"/>
        <color theme="1"/>
        <rFont val="Yu Gothic"/>
        <family val="3"/>
        <charset val="128"/>
      </rPr>
      <t>（演劇）ライブ配信販売手数料</t>
    </r>
  </si>
  <si>
    <r>
      <rPr>
        <sz val="10"/>
        <color theme="1"/>
        <rFont val="Yu Gothic"/>
        <family val="3"/>
        <charset val="128"/>
      </rPr>
      <t>（演劇）感染対策備品代</t>
    </r>
  </si>
  <si>
    <r>
      <rPr>
        <sz val="10"/>
        <color theme="1"/>
        <rFont val="Yu Gothic"/>
        <family val="3"/>
        <charset val="128"/>
      </rPr>
      <t>（演劇）</t>
    </r>
    <r>
      <rPr>
        <sz val="10"/>
        <color theme="1"/>
        <rFont val="Arial"/>
        <family val="2"/>
      </rPr>
      <t>J-LODLIVE</t>
    </r>
    <r>
      <rPr>
        <sz val="10"/>
        <color theme="1"/>
        <rFont val="Yu Gothic"/>
        <family val="3"/>
        <charset val="128"/>
      </rPr>
      <t>ダイジェスト動画制作費</t>
    </r>
  </si>
  <si>
    <r>
      <rPr>
        <sz val="10"/>
        <color theme="1"/>
        <rFont val="Yu Gothic"/>
        <family val="3"/>
        <charset val="128"/>
      </rPr>
      <t>（共通）楽譜借料</t>
    </r>
  </si>
  <si>
    <r>
      <rPr>
        <sz val="10"/>
        <color theme="1"/>
        <rFont val="Yu Gothic"/>
        <family val="3"/>
        <charset val="128"/>
      </rPr>
      <t>その他</t>
    </r>
  </si>
  <si>
    <r>
      <rPr>
        <sz val="10"/>
        <color theme="1"/>
        <rFont val="Yu Gothic"/>
        <family val="3"/>
        <charset val="128"/>
      </rPr>
      <t>（クラシック）舞踊家・俳優等出演料</t>
    </r>
  </si>
  <si>
    <r>
      <rPr>
        <sz val="10"/>
        <color theme="1"/>
        <rFont val="Yu Gothic"/>
        <family val="3"/>
        <charset val="128"/>
      </rPr>
      <t>（クラシック）演出等助手料</t>
    </r>
  </si>
  <si>
    <r>
      <rPr>
        <sz val="10"/>
        <color theme="1"/>
        <rFont val="Yu Gothic"/>
        <family val="3"/>
        <charset val="128"/>
      </rPr>
      <t>（演劇）脚本使用料</t>
    </r>
  </si>
  <si>
    <r>
      <rPr>
        <sz val="10"/>
        <color theme="1"/>
        <rFont val="Yu Gothic"/>
        <family val="3"/>
        <charset val="128"/>
      </rPr>
      <t>（クラシック）大道具費</t>
    </r>
  </si>
  <si>
    <r>
      <rPr>
        <sz val="10"/>
        <color theme="1"/>
        <rFont val="Yu Gothic"/>
        <family val="3"/>
        <charset val="128"/>
      </rPr>
      <t>（ミュージカル）映像人件費（舞台に映像を投影するスタッフ）</t>
    </r>
  </si>
  <si>
    <r>
      <rPr>
        <sz val="10"/>
        <color theme="1"/>
        <rFont val="Yu Gothic"/>
        <family val="3"/>
        <charset val="128"/>
      </rPr>
      <t>（共通）楽器運搬費</t>
    </r>
  </si>
  <si>
    <r>
      <rPr>
        <sz val="10"/>
        <color theme="1"/>
        <rFont val="Yu Gothic"/>
        <family val="3"/>
        <charset val="128"/>
      </rPr>
      <t>（演劇）市内交通費</t>
    </r>
  </si>
  <si>
    <r>
      <rPr>
        <sz val="10"/>
        <color theme="1"/>
        <rFont val="Yu Gothic"/>
        <family val="3"/>
        <charset val="128"/>
      </rPr>
      <t>（演劇）チラシ印刷費</t>
    </r>
  </si>
  <si>
    <r>
      <rPr>
        <sz val="10"/>
        <color theme="1"/>
        <rFont val="Yu Gothic"/>
        <family val="3"/>
        <charset val="128"/>
      </rPr>
      <t>（共通）会場使用料（付帯設備費を除く。）</t>
    </r>
  </si>
  <si>
    <r>
      <rPr>
        <sz val="10"/>
        <color theme="1"/>
        <rFont val="Yu Gothic"/>
        <family val="3"/>
        <charset val="128"/>
      </rPr>
      <t>（演劇）機材使用料</t>
    </r>
  </si>
  <si>
    <r>
      <rPr>
        <sz val="10"/>
        <color theme="1"/>
        <rFont val="Yu Gothic"/>
        <family val="3"/>
        <charset val="128"/>
      </rPr>
      <t>（演劇）常駐管理業務受託料</t>
    </r>
  </si>
  <si>
    <r>
      <rPr>
        <sz val="10"/>
        <color theme="1"/>
        <rFont val="Yu Gothic"/>
        <family val="3"/>
        <charset val="128"/>
      </rPr>
      <t>（演劇）会場整理スタッフ費</t>
    </r>
  </si>
  <si>
    <r>
      <rPr>
        <sz val="10"/>
        <color theme="1"/>
        <rFont val="Yu Gothic"/>
        <family val="3"/>
        <charset val="128"/>
      </rPr>
      <t>（演劇）払い戻しに係る手数料</t>
    </r>
  </si>
  <si>
    <r>
      <rPr>
        <sz val="10"/>
        <color theme="1"/>
        <rFont val="Yu Gothic"/>
        <family val="3"/>
        <charset val="128"/>
      </rPr>
      <t>（演劇）ライブ配信費</t>
    </r>
  </si>
  <si>
    <r>
      <rPr>
        <sz val="10"/>
        <color theme="1"/>
        <rFont val="Yu Gothic"/>
        <family val="3"/>
        <charset val="128"/>
      </rPr>
      <t>（演劇）看護師帯同費</t>
    </r>
  </si>
  <si>
    <r>
      <rPr>
        <sz val="10"/>
        <color theme="1"/>
        <rFont val="Yu Gothic"/>
        <family val="3"/>
        <charset val="128"/>
      </rPr>
      <t>（演劇）映像編集費</t>
    </r>
  </si>
  <si>
    <t>映像収録費</t>
    <rPh sb="0" eb="2">
      <t>エイゾウ</t>
    </rPh>
    <rPh sb="2" eb="4">
      <t>シュウロク</t>
    </rPh>
    <rPh sb="4" eb="5">
      <t>ヒ</t>
    </rPh>
    <phoneticPr fontId="9"/>
  </si>
  <si>
    <r>
      <rPr>
        <sz val="10"/>
        <color theme="1"/>
        <rFont val="Yu Gothic"/>
        <family val="3"/>
        <charset val="128"/>
      </rPr>
      <t>（クラシック）副指揮料</t>
    </r>
  </si>
  <si>
    <r>
      <rPr>
        <sz val="10"/>
        <color theme="1"/>
        <rFont val="Yu Gothic"/>
        <family val="3"/>
        <charset val="128"/>
      </rPr>
      <t>（クラシック）演出料</t>
    </r>
  </si>
  <si>
    <r>
      <rPr>
        <sz val="10"/>
        <color theme="1"/>
        <rFont val="Yu Gothic"/>
        <family val="3"/>
        <charset val="128"/>
      </rPr>
      <t>（演劇）原作ロイヤリティ（</t>
    </r>
    <r>
      <rPr>
        <sz val="10"/>
        <color theme="1"/>
        <rFont val="Arial"/>
        <family val="2"/>
      </rPr>
      <t>RY</t>
    </r>
    <r>
      <rPr>
        <sz val="10"/>
        <color theme="1"/>
        <rFont val="Yu Gothic"/>
        <family val="3"/>
        <charset val="128"/>
      </rPr>
      <t>）</t>
    </r>
  </si>
  <si>
    <r>
      <rPr>
        <sz val="10"/>
        <color theme="1"/>
        <rFont val="Yu Gothic"/>
        <family val="3"/>
        <charset val="128"/>
      </rPr>
      <t>（クラシック）舞台美術・衣装等デザイン料</t>
    </r>
  </si>
  <si>
    <r>
      <rPr>
        <sz val="10"/>
        <color theme="1"/>
        <rFont val="Yu Gothic"/>
        <family val="3"/>
        <charset val="128"/>
      </rPr>
      <t>（ミュージカル）音楽監督</t>
    </r>
  </si>
  <si>
    <r>
      <rPr>
        <sz val="10"/>
        <color theme="1"/>
        <rFont val="Yu Gothic"/>
        <family val="3"/>
        <charset val="128"/>
      </rPr>
      <t>（共通）道具運搬費</t>
    </r>
  </si>
  <si>
    <r>
      <rPr>
        <sz val="10"/>
        <color theme="1"/>
        <rFont val="Yu Gothic"/>
        <family val="3"/>
        <charset val="128"/>
      </rPr>
      <t>（演劇）宿泊税</t>
    </r>
  </si>
  <si>
    <r>
      <rPr>
        <sz val="10"/>
        <color theme="1"/>
        <rFont val="Yu Gothic"/>
        <family val="3"/>
        <charset val="128"/>
      </rPr>
      <t>（演劇）パンフレット印刷費</t>
    </r>
  </si>
  <si>
    <r>
      <rPr>
        <sz val="10"/>
        <color theme="1"/>
        <rFont val="Yu Gothic"/>
        <family val="3"/>
        <charset val="128"/>
      </rPr>
      <t>（共通）稽古場借料（定期的な練習を除く。）</t>
    </r>
  </si>
  <si>
    <r>
      <rPr>
        <sz val="10"/>
        <color theme="1"/>
        <rFont val="Yu Gothic"/>
        <family val="3"/>
        <charset val="128"/>
      </rPr>
      <t>（演劇）空調使用料</t>
    </r>
  </si>
  <si>
    <r>
      <rPr>
        <sz val="10"/>
        <color theme="1"/>
        <rFont val="Yu Gothic"/>
        <family val="3"/>
        <charset val="128"/>
      </rPr>
      <t>（演劇）清掃管理業務費</t>
    </r>
  </si>
  <si>
    <r>
      <rPr>
        <sz val="10"/>
        <color theme="1"/>
        <rFont val="Yu Gothic"/>
        <family val="3"/>
        <charset val="128"/>
      </rPr>
      <t>（演劇）看護師費／看護師派遣費</t>
    </r>
  </si>
  <si>
    <r>
      <rPr>
        <sz val="10"/>
        <color theme="1"/>
        <rFont val="Yu Gothic"/>
        <family val="3"/>
        <charset val="128"/>
      </rPr>
      <t>（音楽）公式チケットトレードサイトの制作・管理・運営費</t>
    </r>
  </si>
  <si>
    <r>
      <rPr>
        <sz val="10"/>
        <color theme="1"/>
        <rFont val="Yu Gothic"/>
        <family val="3"/>
        <charset val="128"/>
      </rPr>
      <t>（演劇）ライブ配信払い戻し手数料</t>
    </r>
  </si>
  <si>
    <r>
      <rPr>
        <sz val="10"/>
        <color theme="1"/>
        <rFont val="Yu Gothic"/>
        <family val="3"/>
        <charset val="128"/>
      </rPr>
      <t>（演劇）空間除菌、抗菌作業費</t>
    </r>
  </si>
  <si>
    <r>
      <rPr>
        <sz val="10"/>
        <color theme="1"/>
        <rFont val="Yu Gothic"/>
        <family val="3"/>
        <charset val="128"/>
      </rPr>
      <t>（共通）映像編集費（公演実施及び配信に関する費用）</t>
    </r>
  </si>
  <si>
    <r>
      <rPr>
        <sz val="10"/>
        <color theme="1"/>
        <rFont val="Yu Gothic"/>
        <family val="3"/>
        <charset val="128"/>
      </rPr>
      <t>その他</t>
    </r>
    <rPh sb="2" eb="3">
      <t>タ</t>
    </rPh>
    <phoneticPr fontId="9"/>
  </si>
  <si>
    <r>
      <rPr>
        <sz val="10"/>
        <color theme="1"/>
        <rFont val="Yu Gothic"/>
        <family val="3"/>
        <charset val="128"/>
      </rPr>
      <t>（ミュージカル）稽古代役費</t>
    </r>
  </si>
  <si>
    <r>
      <rPr>
        <sz val="10"/>
        <color theme="1"/>
        <rFont val="Yu Gothic"/>
        <family val="3"/>
        <charset val="128"/>
      </rPr>
      <t>（クラシック）音響プラン料</t>
    </r>
  </si>
  <si>
    <r>
      <rPr>
        <sz val="10"/>
        <color theme="1"/>
        <rFont val="Yu Gothic"/>
        <family val="3"/>
        <charset val="128"/>
      </rPr>
      <t>（演劇）原作使用料（公演、興行、配信、</t>
    </r>
    <r>
      <rPr>
        <sz val="10"/>
        <color theme="1"/>
        <rFont val="Arial"/>
        <family val="2"/>
      </rPr>
      <t>MG</t>
    </r>
    <r>
      <rPr>
        <sz val="10"/>
        <color theme="1"/>
        <rFont val="Yu Gothic"/>
        <family val="3"/>
        <charset val="128"/>
      </rPr>
      <t>、最低保証、オーバレッジ）</t>
    </r>
  </si>
  <si>
    <r>
      <rPr>
        <sz val="10"/>
        <color theme="1"/>
        <rFont val="Yu Gothic"/>
        <family val="3"/>
        <charset val="128"/>
      </rPr>
      <t>（クラシック）履物費</t>
    </r>
  </si>
  <si>
    <r>
      <rPr>
        <sz val="10"/>
        <color theme="1"/>
        <rFont val="Yu Gothic"/>
        <family val="3"/>
        <charset val="128"/>
      </rPr>
      <t>（ミュージカル）音響人件費</t>
    </r>
  </si>
  <si>
    <r>
      <rPr>
        <sz val="10"/>
        <color theme="1"/>
        <rFont val="Yu Gothic"/>
        <family val="3"/>
        <charset val="128"/>
      </rPr>
      <t>（演劇）宿泊費（地方公演での宿泊費、コロナ感染対策のための宿泊費等）</t>
    </r>
  </si>
  <si>
    <r>
      <rPr>
        <sz val="10"/>
        <color theme="1"/>
        <rFont val="Yu Gothic"/>
        <family val="3"/>
        <charset val="128"/>
      </rPr>
      <t>（演劇）ビジュアルデザイン費／メインビジュアル、キービジュアル、公演ビジュアル</t>
    </r>
  </si>
  <si>
    <r>
      <rPr>
        <sz val="10"/>
        <color theme="1"/>
        <rFont val="Yu Gothic"/>
        <family val="3"/>
        <charset val="128"/>
      </rPr>
      <t>（演劇）稽古場付帯料</t>
    </r>
  </si>
  <si>
    <r>
      <rPr>
        <sz val="10"/>
        <color theme="1"/>
        <rFont val="Yu Gothic"/>
        <family val="3"/>
        <charset val="128"/>
      </rPr>
      <t>（演劇）設備管理費</t>
    </r>
  </si>
  <si>
    <r>
      <rPr>
        <sz val="10"/>
        <color theme="1"/>
        <rFont val="Yu Gothic"/>
        <family val="3"/>
        <charset val="128"/>
      </rPr>
      <t>（演劇）客席案内スタッフ費</t>
    </r>
  </si>
  <si>
    <r>
      <rPr>
        <sz val="10"/>
        <color theme="1"/>
        <rFont val="Yu Gothic"/>
        <family val="3"/>
        <charset val="128"/>
      </rPr>
      <t>（共通）チケット販売手数料</t>
    </r>
  </si>
  <si>
    <r>
      <rPr>
        <sz val="10"/>
        <color theme="1"/>
        <rFont val="Yu Gothic"/>
        <family val="3"/>
        <charset val="128"/>
      </rPr>
      <t>（演劇）回線使用料</t>
    </r>
  </si>
  <si>
    <r>
      <rPr>
        <sz val="10"/>
        <color theme="1"/>
        <rFont val="Yu Gothic"/>
        <family val="3"/>
        <charset val="128"/>
      </rPr>
      <t>（演劇）劇場及び稽古場の消毒費（人件費含む）</t>
    </r>
  </si>
  <si>
    <r>
      <rPr>
        <sz val="10"/>
        <color theme="1"/>
        <rFont val="Yu Gothic"/>
        <family val="3"/>
        <charset val="128"/>
      </rPr>
      <t>（共通）映像機材費（公演実施及び配信に関する費用）</t>
    </r>
  </si>
  <si>
    <r>
      <rPr>
        <sz val="10"/>
        <color theme="1"/>
        <rFont val="Yu Gothic"/>
        <family val="3"/>
        <charset val="128"/>
      </rPr>
      <t>（ミュージカル）出演料</t>
    </r>
  </si>
  <si>
    <r>
      <rPr>
        <sz val="10"/>
        <color theme="1"/>
        <rFont val="Yu Gothic"/>
        <family val="3"/>
        <charset val="128"/>
      </rPr>
      <t>（クラシック）音響費</t>
    </r>
  </si>
  <si>
    <r>
      <rPr>
        <sz val="10"/>
        <color theme="1"/>
        <rFont val="Yu Gothic"/>
        <family val="3"/>
        <charset val="128"/>
      </rPr>
      <t>（演劇）上演許諾料</t>
    </r>
  </si>
  <si>
    <r>
      <rPr>
        <sz val="10"/>
        <color theme="1"/>
        <rFont val="Yu Gothic"/>
        <family val="3"/>
        <charset val="128"/>
      </rPr>
      <t>（ミュージカル）クリーニング</t>
    </r>
  </si>
  <si>
    <r>
      <rPr>
        <sz val="10"/>
        <color theme="1"/>
        <rFont val="Yu Gothic"/>
        <family val="3"/>
        <charset val="128"/>
      </rPr>
      <t>（ミュージカル）稽古場仕込人件費</t>
    </r>
  </si>
  <si>
    <r>
      <rPr>
        <sz val="10"/>
        <color theme="1"/>
        <rFont val="Yu Gothic"/>
        <family val="3"/>
        <charset val="128"/>
      </rPr>
      <t>（演劇）通勤交通費</t>
    </r>
  </si>
  <si>
    <r>
      <rPr>
        <sz val="10"/>
        <color theme="1"/>
        <rFont val="Yu Gothic"/>
        <family val="3"/>
        <charset val="128"/>
      </rPr>
      <t>（演劇）ビジュアル画像修正処理費</t>
    </r>
  </si>
  <si>
    <r>
      <rPr>
        <sz val="10"/>
        <color theme="1"/>
        <rFont val="Yu Gothic"/>
        <family val="3"/>
        <charset val="128"/>
      </rPr>
      <t>（演劇）劇場人件費（劇場の技術スタッフの人件費）</t>
    </r>
  </si>
  <si>
    <r>
      <rPr>
        <sz val="10"/>
        <color theme="1"/>
        <rFont val="Yu Gothic"/>
        <family val="3"/>
        <charset val="128"/>
      </rPr>
      <t>（演劇）舞台機構保守点検料</t>
    </r>
  </si>
  <si>
    <r>
      <rPr>
        <sz val="10"/>
        <color theme="1"/>
        <rFont val="Yu Gothic"/>
        <family val="3"/>
        <charset val="128"/>
      </rPr>
      <t>（演劇）客席制作費</t>
    </r>
  </si>
  <si>
    <r>
      <rPr>
        <sz val="10"/>
        <color theme="1"/>
        <rFont val="Yu Gothic"/>
        <family val="3"/>
        <charset val="128"/>
      </rPr>
      <t>（共通）チケット返戻金（チケットのキャンセル料のみ対象。チケットの返金は対象外）</t>
    </r>
  </si>
  <si>
    <r>
      <rPr>
        <sz val="10"/>
        <color theme="1"/>
        <rFont val="Yu Gothic"/>
        <family val="3"/>
        <charset val="128"/>
      </rPr>
      <t>（演劇）配信機材費</t>
    </r>
  </si>
  <si>
    <r>
      <rPr>
        <sz val="10"/>
        <color theme="1"/>
        <rFont val="Yu Gothic"/>
        <family val="3"/>
        <charset val="128"/>
      </rPr>
      <t>（共通）感染予防対策費</t>
    </r>
  </si>
  <si>
    <r>
      <rPr>
        <sz val="10"/>
        <color theme="1"/>
        <rFont val="Yu Gothic"/>
        <family val="3"/>
        <charset val="128"/>
      </rPr>
      <t>（演劇）映像編集費　</t>
    </r>
  </si>
  <si>
    <r>
      <rPr>
        <sz val="10"/>
        <color theme="1"/>
        <rFont val="Yu Gothic"/>
        <family val="3"/>
        <charset val="128"/>
      </rPr>
      <t>事前着手</t>
    </r>
    <rPh sb="0" eb="2">
      <t>ジゼン</t>
    </rPh>
    <rPh sb="2" eb="4">
      <t>チャクシュ</t>
    </rPh>
    <phoneticPr fontId="9"/>
  </si>
  <si>
    <r>
      <rPr>
        <sz val="10"/>
        <color theme="1"/>
        <rFont val="Yu Gothic"/>
        <family val="3"/>
        <charset val="128"/>
      </rPr>
      <t>（演劇）アンダースタディ（料）</t>
    </r>
  </si>
  <si>
    <r>
      <rPr>
        <sz val="10"/>
        <color theme="1"/>
        <rFont val="Yu Gothic"/>
        <family val="3"/>
        <charset val="128"/>
      </rPr>
      <t>（クラシック）各種指導料（定期的な練習は除く。）</t>
    </r>
  </si>
  <si>
    <r>
      <rPr>
        <sz val="10"/>
        <color theme="1"/>
        <rFont val="Yu Gothic"/>
        <family val="3"/>
        <charset val="128"/>
      </rPr>
      <t>（演劇）著作権使用料</t>
    </r>
  </si>
  <si>
    <r>
      <rPr>
        <sz val="10"/>
        <color theme="1"/>
        <rFont val="Yu Gothic"/>
        <family val="3"/>
        <charset val="128"/>
      </rPr>
      <t>（ミュージカル）ヘアメイク費（かつら、メイク道具）</t>
    </r>
  </si>
  <si>
    <r>
      <rPr>
        <sz val="10"/>
        <color theme="1"/>
        <rFont val="Yu Gothic"/>
        <family val="3"/>
        <charset val="128"/>
      </rPr>
      <t>（ミュージカル）照明人件費</t>
    </r>
  </si>
  <si>
    <r>
      <rPr>
        <sz val="10"/>
        <color theme="1"/>
        <rFont val="Yu Gothic"/>
        <family val="3"/>
        <charset val="128"/>
      </rPr>
      <t>（共通）ガソリン代（当該公演にのみ係るもの）</t>
    </r>
  </si>
  <si>
    <r>
      <rPr>
        <sz val="10"/>
        <color theme="1"/>
        <rFont val="Yu Gothic"/>
        <family val="3"/>
        <charset val="128"/>
      </rPr>
      <t>（演劇）ビジュアル撮影カメラマン費／メインビジュアル、キービジュアル、公演ビジュアル</t>
    </r>
  </si>
  <si>
    <r>
      <rPr>
        <sz val="10"/>
        <color theme="1"/>
        <rFont val="Yu Gothic"/>
        <family val="3"/>
        <charset val="128"/>
      </rPr>
      <t>（演劇）劇場付帯費</t>
    </r>
  </si>
  <si>
    <r>
      <rPr>
        <sz val="10"/>
        <color theme="1"/>
        <rFont val="Yu Gothic"/>
        <family val="3"/>
        <charset val="128"/>
      </rPr>
      <t>（演劇）警備スタッフ費</t>
    </r>
  </si>
  <si>
    <r>
      <rPr>
        <sz val="10"/>
        <color theme="1"/>
        <rFont val="Yu Gothic"/>
        <family val="3"/>
        <charset val="128"/>
      </rPr>
      <t>（共通）プレイガイド販売手数料</t>
    </r>
  </si>
  <si>
    <r>
      <rPr>
        <sz val="10"/>
        <color theme="1"/>
        <rFont val="Yu Gothic"/>
        <family val="3"/>
        <charset val="128"/>
      </rPr>
      <t>（演劇）配信収録費</t>
    </r>
  </si>
  <si>
    <r>
      <rPr>
        <sz val="10"/>
        <color theme="1"/>
        <rFont val="Yu Gothic"/>
        <family val="3"/>
        <charset val="128"/>
      </rPr>
      <t>（演劇）</t>
    </r>
    <r>
      <rPr>
        <sz val="10"/>
        <color theme="1"/>
        <rFont val="Arial"/>
        <family val="2"/>
      </rPr>
      <t>J-LODLIVE</t>
    </r>
    <r>
      <rPr>
        <sz val="10"/>
        <color theme="1"/>
        <rFont val="Yu Gothic"/>
        <family val="3"/>
        <charset val="128"/>
      </rPr>
      <t>ダイジェスト動画編集費</t>
    </r>
  </si>
  <si>
    <r>
      <rPr>
        <sz val="10"/>
        <color theme="1"/>
        <rFont val="Yu Gothic"/>
        <family val="3"/>
        <charset val="128"/>
      </rPr>
      <t>✓</t>
    </r>
  </si>
  <si>
    <r>
      <rPr>
        <sz val="10"/>
        <color theme="1"/>
        <rFont val="Yu Gothic"/>
        <family val="3"/>
        <charset val="128"/>
      </rPr>
      <t>（演劇）オーケストラ奏者　演奏料／指揮者料</t>
    </r>
  </si>
  <si>
    <r>
      <rPr>
        <sz val="10"/>
        <color theme="1"/>
        <rFont val="Yu Gothic"/>
        <family val="3"/>
        <charset val="128"/>
      </rPr>
      <t>（クラシック）楽譜購入費</t>
    </r>
  </si>
  <si>
    <r>
      <rPr>
        <sz val="10"/>
        <color theme="1"/>
        <rFont val="Yu Gothic"/>
        <family val="3"/>
        <charset val="128"/>
      </rPr>
      <t>（演劇）翻訳使用料</t>
    </r>
  </si>
  <si>
    <r>
      <rPr>
        <sz val="10"/>
        <color theme="1"/>
        <rFont val="Yu Gothic"/>
        <family val="3"/>
        <charset val="128"/>
      </rPr>
      <t>（ミュージカル）衣装プラン</t>
    </r>
  </si>
  <si>
    <r>
      <rPr>
        <sz val="10"/>
        <color theme="1"/>
        <rFont val="Yu Gothic"/>
        <family val="3"/>
        <charset val="128"/>
      </rPr>
      <t>（ミュージカル）舞台スタッフ費</t>
    </r>
  </si>
  <si>
    <r>
      <rPr>
        <sz val="10"/>
        <color theme="1"/>
        <rFont val="Yu Gothic"/>
        <family val="3"/>
        <charset val="128"/>
      </rPr>
      <t>（共通）ビザ取得経費</t>
    </r>
  </si>
  <si>
    <r>
      <rPr>
        <sz val="10"/>
        <color theme="1"/>
        <rFont val="Yu Gothic"/>
        <family val="3"/>
        <charset val="128"/>
      </rPr>
      <t>（演劇）ビジュアル撮影スタジオ費／メインビジュアル、キービジュアル、公演ビジュアル</t>
    </r>
  </si>
  <si>
    <r>
      <rPr>
        <sz val="10"/>
        <color theme="1"/>
        <rFont val="Yu Gothic"/>
        <family val="3"/>
        <charset val="128"/>
      </rPr>
      <t>（演劇）収録協力費／配信協力費</t>
    </r>
  </si>
  <si>
    <r>
      <rPr>
        <sz val="10"/>
        <color theme="1"/>
        <rFont val="Yu Gothic"/>
        <family val="3"/>
        <charset val="128"/>
      </rPr>
      <t>（演劇）顧客管理業務・メール配信業務費</t>
    </r>
  </si>
  <si>
    <r>
      <rPr>
        <sz val="10"/>
        <color theme="1"/>
        <rFont val="Yu Gothic"/>
        <family val="3"/>
        <charset val="128"/>
      </rPr>
      <t>（共通）入場券印刷費</t>
    </r>
  </si>
  <si>
    <r>
      <rPr>
        <sz val="10"/>
        <color theme="1"/>
        <rFont val="Yu Gothic"/>
        <family val="3"/>
        <charset val="128"/>
      </rPr>
      <t>（演劇）配信人件費</t>
    </r>
  </si>
  <si>
    <r>
      <rPr>
        <sz val="10"/>
        <color theme="1"/>
        <rFont val="Yu Gothic"/>
        <family val="3"/>
        <charset val="128"/>
      </rPr>
      <t>（演劇）キャスト出演料</t>
    </r>
  </si>
  <si>
    <r>
      <rPr>
        <sz val="10"/>
        <color theme="1"/>
        <rFont val="Yu Gothic"/>
        <family val="3"/>
        <charset val="128"/>
      </rPr>
      <t>（クラシック）楽譜製作料</t>
    </r>
  </si>
  <si>
    <r>
      <rPr>
        <sz val="10"/>
        <color theme="1"/>
        <rFont val="Yu Gothic"/>
        <family val="3"/>
        <charset val="128"/>
      </rPr>
      <t>（音楽）ビデオグラム配信権使用料</t>
    </r>
  </si>
  <si>
    <r>
      <rPr>
        <sz val="10"/>
        <color theme="1"/>
        <rFont val="Yu Gothic"/>
        <family val="3"/>
        <charset val="128"/>
      </rPr>
      <t>（ミュージカル）衣装製作費</t>
    </r>
  </si>
  <si>
    <r>
      <rPr>
        <sz val="10"/>
        <color theme="1"/>
        <rFont val="Yu Gothic"/>
        <family val="3"/>
        <charset val="128"/>
      </rPr>
      <t>（ミュージカル）舞台監督</t>
    </r>
  </si>
  <si>
    <r>
      <rPr>
        <sz val="10"/>
        <color theme="1"/>
        <rFont val="Yu Gothic"/>
        <family val="3"/>
        <charset val="128"/>
      </rPr>
      <t>（共通）レンタカー代（当該公演にのみ係るもの）</t>
    </r>
  </si>
  <si>
    <r>
      <rPr>
        <sz val="10"/>
        <color theme="1"/>
        <rFont val="Yu Gothic"/>
        <family val="3"/>
        <charset val="128"/>
      </rPr>
      <t>（演劇）ビジュアル撮影費／メインビジュアル、キービジュアル、公演ビジュアル</t>
    </r>
  </si>
  <si>
    <r>
      <rPr>
        <sz val="10"/>
        <color theme="1"/>
        <rFont val="Yu Gothic"/>
        <family val="3"/>
        <charset val="128"/>
      </rPr>
      <t>（演劇）収録使用料</t>
    </r>
  </si>
  <si>
    <r>
      <rPr>
        <sz val="10"/>
        <color theme="1"/>
        <rFont val="Yu Gothic"/>
        <family val="3"/>
        <charset val="128"/>
      </rPr>
      <t>（演劇）清掃料／清掃スタッフ費</t>
    </r>
  </si>
  <si>
    <r>
      <rPr>
        <sz val="10"/>
        <color theme="1"/>
        <rFont val="Yu Gothic"/>
        <family val="3"/>
        <charset val="128"/>
      </rPr>
      <t>（共通）法人営業費用</t>
    </r>
  </si>
  <si>
    <r>
      <rPr>
        <sz val="10"/>
        <color theme="1"/>
        <rFont val="Yu Gothic"/>
        <family val="3"/>
        <charset val="128"/>
      </rPr>
      <t>（音楽）ライブ配信費（スイッチング等の映像制作費用含む）（ライブビューイング含む）</t>
    </r>
  </si>
  <si>
    <r>
      <rPr>
        <sz val="10"/>
        <color theme="1"/>
        <rFont val="Yu Gothic"/>
        <family val="3"/>
        <charset val="128"/>
      </rPr>
      <t>補助率</t>
    </r>
  </si>
  <si>
    <r>
      <rPr>
        <sz val="10"/>
        <color theme="1"/>
        <rFont val="Yu Gothic"/>
        <family val="3"/>
        <charset val="128"/>
      </rPr>
      <t>（演劇）キャスト配信出演料</t>
    </r>
  </si>
  <si>
    <r>
      <rPr>
        <sz val="10"/>
        <color theme="1"/>
        <rFont val="Yu Gothic"/>
        <family val="3"/>
        <charset val="128"/>
      </rPr>
      <t>（クラシック）監修料</t>
    </r>
  </si>
  <si>
    <r>
      <rPr>
        <sz val="10"/>
        <color theme="1"/>
        <rFont val="Yu Gothic"/>
        <family val="3"/>
        <charset val="128"/>
      </rPr>
      <t>（音楽）配信の際のインタラクティブ配信権使用料</t>
    </r>
  </si>
  <si>
    <r>
      <rPr>
        <sz val="10"/>
        <color theme="1"/>
        <rFont val="Yu Gothic"/>
        <family val="3"/>
        <charset val="128"/>
      </rPr>
      <t>（ミュージカル）稽古場仕込費</t>
    </r>
  </si>
  <si>
    <r>
      <rPr>
        <sz val="10"/>
        <color theme="1"/>
        <rFont val="Yu Gothic"/>
        <family val="3"/>
        <charset val="128"/>
      </rPr>
      <t>（演劇）アシスタントプロデューサー費／</t>
    </r>
    <r>
      <rPr>
        <sz val="10"/>
        <color theme="1"/>
        <rFont val="Arial"/>
        <family val="2"/>
      </rPr>
      <t>AP</t>
    </r>
    <r>
      <rPr>
        <sz val="10"/>
        <color theme="1"/>
        <rFont val="Yu Gothic"/>
        <family val="3"/>
        <charset val="128"/>
      </rPr>
      <t>費</t>
    </r>
  </si>
  <si>
    <r>
      <rPr>
        <sz val="10"/>
        <color theme="1"/>
        <rFont val="Yu Gothic"/>
        <family val="3"/>
        <charset val="128"/>
      </rPr>
      <t>（共通）交通費</t>
    </r>
  </si>
  <si>
    <r>
      <rPr>
        <sz val="10"/>
        <color theme="1"/>
        <rFont val="Yu Gothic"/>
        <family val="3"/>
        <charset val="128"/>
      </rPr>
      <t>（演劇）プログラム印刷費</t>
    </r>
  </si>
  <si>
    <r>
      <rPr>
        <sz val="10"/>
        <color theme="1"/>
        <rFont val="Yu Gothic"/>
        <family val="3"/>
        <charset val="128"/>
      </rPr>
      <t>（演劇）水道使用料</t>
    </r>
  </si>
  <si>
    <r>
      <rPr>
        <sz val="10"/>
        <color theme="1"/>
        <rFont val="Yu Gothic"/>
        <family val="3"/>
        <charset val="128"/>
      </rPr>
      <t>（音楽）楽屋消耗品費（打ち上げで使うもの（紙のお皿やコップといった飲食関係）は対象外）</t>
    </r>
  </si>
  <si>
    <r>
      <rPr>
        <sz val="10"/>
        <color theme="1"/>
        <rFont val="Yu Gothic"/>
        <family val="3"/>
        <charset val="128"/>
      </rPr>
      <t>（伝統芸能）名寄せ</t>
    </r>
  </si>
  <si>
    <r>
      <rPr>
        <sz val="10"/>
        <color theme="1"/>
        <rFont val="Yu Gothic"/>
        <family val="3"/>
        <charset val="128"/>
      </rPr>
      <t>（音楽）投げ銭手数料</t>
    </r>
  </si>
  <si>
    <t>1/2</t>
  </si>
  <si>
    <r>
      <rPr>
        <sz val="10"/>
        <color theme="1"/>
        <rFont val="Yu Gothic"/>
        <family val="3"/>
        <charset val="128"/>
      </rPr>
      <t>（演劇）スウィング（料）</t>
    </r>
  </si>
  <si>
    <r>
      <rPr>
        <sz val="10"/>
        <color theme="1"/>
        <rFont val="Yu Gothic"/>
        <family val="3"/>
        <charset val="128"/>
      </rPr>
      <t>（クラシック）機材借料（障害者対応に係る経費を含む。）</t>
    </r>
  </si>
  <si>
    <r>
      <rPr>
        <sz val="10"/>
        <color theme="1"/>
        <rFont val="Yu Gothic"/>
        <family val="3"/>
        <charset val="128"/>
      </rPr>
      <t>（ミュージカル）小道具</t>
    </r>
  </si>
  <si>
    <r>
      <rPr>
        <sz val="10"/>
        <color theme="1"/>
        <rFont val="Yu Gothic"/>
        <family val="3"/>
        <charset val="128"/>
      </rPr>
      <t>（演劇）オーディション経費（スタッフ費）</t>
    </r>
  </si>
  <si>
    <r>
      <rPr>
        <sz val="10"/>
        <color theme="1"/>
        <rFont val="Yu Gothic"/>
        <family val="3"/>
        <charset val="128"/>
      </rPr>
      <t>（共通）航空・列車運賃の特別料金（ビジネス料金、グリーン料金を含む。ファーストクラス料金に該当する費用については、社内の旅費規程等の内容を精査の上、許容される可能性がある）</t>
    </r>
  </si>
  <si>
    <r>
      <rPr>
        <sz val="10"/>
        <color theme="1"/>
        <rFont val="Yu Gothic"/>
        <family val="3"/>
        <charset val="128"/>
      </rPr>
      <t>（演劇）プロモーション動画制作費／公演</t>
    </r>
    <r>
      <rPr>
        <sz val="10"/>
        <color theme="1"/>
        <rFont val="Arial"/>
        <family val="2"/>
      </rPr>
      <t>CM</t>
    </r>
    <r>
      <rPr>
        <sz val="10"/>
        <color theme="1"/>
        <rFont val="Yu Gothic"/>
        <family val="3"/>
        <charset val="128"/>
      </rPr>
      <t>制作費、公演スポット制作費</t>
    </r>
  </si>
  <si>
    <r>
      <rPr>
        <sz val="10"/>
        <color theme="1"/>
        <rFont val="Yu Gothic"/>
        <family val="3"/>
        <charset val="128"/>
      </rPr>
      <t>（演劇）駐車場代</t>
    </r>
  </si>
  <si>
    <r>
      <rPr>
        <sz val="10"/>
        <color theme="1"/>
        <rFont val="Yu Gothic"/>
        <family val="3"/>
        <charset val="128"/>
      </rPr>
      <t>（共通）アルバイト代（劇場案内、運営スタッフ）</t>
    </r>
  </si>
  <si>
    <r>
      <rPr>
        <sz val="10"/>
        <color theme="1"/>
        <rFont val="Yu Gothic"/>
        <family val="3"/>
        <charset val="128"/>
      </rPr>
      <t>（共通）撮影費</t>
    </r>
  </si>
  <si>
    <t>1/3</t>
  </si>
  <si>
    <r>
      <rPr>
        <sz val="10"/>
        <color theme="1"/>
        <rFont val="Yu Gothic"/>
        <family val="3"/>
        <charset val="128"/>
      </rPr>
      <t>（演劇）ソリスト料</t>
    </r>
  </si>
  <si>
    <r>
      <rPr>
        <sz val="10"/>
        <color theme="1"/>
        <rFont val="Yu Gothic"/>
        <family val="3"/>
        <charset val="128"/>
      </rPr>
      <t>（クラシック）稽古のための楽器演奏謝金（請求書・明細があるものに限った場合）</t>
    </r>
  </si>
  <si>
    <r>
      <rPr>
        <sz val="10"/>
        <color theme="1"/>
        <rFont val="Yu Gothic"/>
        <family val="3"/>
        <charset val="128"/>
      </rPr>
      <t>（共通）ロイヤリティ</t>
    </r>
  </si>
  <si>
    <r>
      <rPr>
        <sz val="10"/>
        <color theme="1"/>
        <rFont val="Yu Gothic"/>
        <family val="3"/>
        <charset val="128"/>
      </rPr>
      <t>（ミュージカル）大道具製作費</t>
    </r>
  </si>
  <si>
    <r>
      <rPr>
        <sz val="10"/>
        <color theme="1"/>
        <rFont val="Yu Gothic"/>
        <family val="3"/>
        <charset val="128"/>
      </rPr>
      <t>（演劇）オートメーションオペレーター</t>
    </r>
  </si>
  <si>
    <r>
      <rPr>
        <sz val="10"/>
        <color theme="1"/>
        <rFont val="Yu Gothic"/>
        <family val="3"/>
        <charset val="128"/>
      </rPr>
      <t>（共通）宿泊費</t>
    </r>
  </si>
  <si>
    <r>
      <rPr>
        <sz val="10"/>
        <color theme="1"/>
        <rFont val="Yu Gothic"/>
        <family val="3"/>
        <charset val="128"/>
      </rPr>
      <t>（演劇）ポスターデザイン料</t>
    </r>
  </si>
  <si>
    <r>
      <rPr>
        <sz val="10"/>
        <color theme="1"/>
        <rFont val="Yu Gothic"/>
        <family val="3"/>
        <charset val="128"/>
      </rPr>
      <t>（演劇）電気使用料</t>
    </r>
  </si>
  <si>
    <r>
      <rPr>
        <sz val="10"/>
        <color theme="1"/>
        <rFont val="Yu Gothic"/>
        <family val="3"/>
        <charset val="128"/>
      </rPr>
      <t>（共通）マニュアル作成費</t>
    </r>
  </si>
  <si>
    <r>
      <rPr>
        <sz val="10"/>
        <color theme="1"/>
        <rFont val="Yu Gothic"/>
        <family val="3"/>
        <charset val="128"/>
      </rPr>
      <t>（共通）通信費</t>
    </r>
  </si>
  <si>
    <t>1/4</t>
  </si>
  <si>
    <r>
      <rPr>
        <sz val="10"/>
        <color theme="1"/>
        <rFont val="Yu Gothic"/>
        <family val="3"/>
        <charset val="128"/>
      </rPr>
      <t>（演劇）演出映像出演料※映像出演料</t>
    </r>
  </si>
  <si>
    <r>
      <rPr>
        <sz val="10"/>
        <color theme="1"/>
        <rFont val="Yu Gothic"/>
        <family val="3"/>
        <charset val="128"/>
      </rPr>
      <t>（クラシック）字幕費・音声ガイド費（障害者対応に係る経費を含む。）</t>
    </r>
  </si>
  <si>
    <r>
      <rPr>
        <sz val="10"/>
        <color theme="1"/>
        <rFont val="Yu Gothic"/>
        <family val="3"/>
        <charset val="128"/>
      </rPr>
      <t>（ミュージカル）大道具廃棄費用</t>
    </r>
  </si>
  <si>
    <r>
      <rPr>
        <sz val="10"/>
        <color theme="1"/>
        <rFont val="Yu Gothic"/>
        <family val="3"/>
        <charset val="128"/>
      </rPr>
      <t>（演劇）ドラマターグ費</t>
    </r>
  </si>
  <si>
    <r>
      <rPr>
        <sz val="10"/>
        <color theme="1"/>
        <rFont val="Yu Gothic"/>
        <family val="3"/>
        <charset val="128"/>
      </rPr>
      <t>（演劇）ポスター印刷費</t>
    </r>
  </si>
  <si>
    <r>
      <rPr>
        <sz val="10"/>
        <color theme="1"/>
        <rFont val="Yu Gothic"/>
        <family val="3"/>
        <charset val="128"/>
      </rPr>
      <t>（演劇）電話料／通信費</t>
    </r>
  </si>
  <si>
    <r>
      <rPr>
        <sz val="10"/>
        <color theme="1"/>
        <rFont val="Yu Gothic"/>
        <family val="3"/>
        <charset val="128"/>
      </rPr>
      <t>（共通）医師・看護師謝金</t>
    </r>
  </si>
  <si>
    <r>
      <rPr>
        <sz val="10"/>
        <color theme="1"/>
        <rFont val="Yu Gothic"/>
        <family val="3"/>
        <charset val="128"/>
      </rPr>
      <t>（演劇）演奏料</t>
    </r>
  </si>
  <si>
    <r>
      <rPr>
        <sz val="10"/>
        <color theme="1"/>
        <rFont val="Yu Gothic"/>
        <family val="3"/>
        <charset val="128"/>
      </rPr>
      <t>（クラシック）写譜料</t>
    </r>
  </si>
  <si>
    <r>
      <rPr>
        <sz val="10"/>
        <color theme="1"/>
        <rFont val="Yu Gothic"/>
        <family val="3"/>
        <charset val="128"/>
      </rPr>
      <t>（共通）脚色料</t>
    </r>
  </si>
  <si>
    <r>
      <rPr>
        <sz val="10"/>
        <color theme="1"/>
        <rFont val="Yu Gothic"/>
        <family val="3"/>
        <charset val="128"/>
      </rPr>
      <t>（ミュージカル）美術プラン</t>
    </r>
  </si>
  <si>
    <r>
      <rPr>
        <sz val="10"/>
        <color theme="1"/>
        <rFont val="Yu Gothic"/>
        <family val="3"/>
        <charset val="128"/>
      </rPr>
      <t>（演劇）トレーナー費（出演者の身体的ケア要員）／施術費</t>
    </r>
  </si>
  <si>
    <r>
      <rPr>
        <sz val="10"/>
        <color theme="1"/>
        <rFont val="Yu Gothic"/>
        <family val="3"/>
        <charset val="128"/>
      </rPr>
      <t>（演劇）印刷物デザイン料</t>
    </r>
  </si>
  <si>
    <r>
      <rPr>
        <sz val="10"/>
        <color theme="1"/>
        <rFont val="Yu Gothic"/>
        <family val="3"/>
        <charset val="128"/>
      </rPr>
      <t>（演劇）舞台設備保守点検費</t>
    </r>
  </si>
  <si>
    <r>
      <rPr>
        <sz val="10"/>
        <color theme="1"/>
        <rFont val="Yu Gothic"/>
        <family val="3"/>
        <charset val="128"/>
      </rPr>
      <t>（共通）会場整理員謝金</t>
    </r>
  </si>
  <si>
    <r>
      <rPr>
        <sz val="10"/>
        <color theme="1"/>
        <rFont val="Yu Gothic"/>
        <family val="3"/>
        <charset val="128"/>
      </rPr>
      <t>（演劇）稽古場代役料</t>
    </r>
  </si>
  <si>
    <r>
      <rPr>
        <sz val="10"/>
        <color theme="1"/>
        <rFont val="Yu Gothic"/>
        <family val="3"/>
        <charset val="128"/>
      </rPr>
      <t>（クラシック）照明プラン料</t>
    </r>
  </si>
  <si>
    <r>
      <rPr>
        <sz val="10"/>
        <color theme="1"/>
        <rFont val="Yu Gothic"/>
        <family val="3"/>
        <charset val="128"/>
      </rPr>
      <t>（共通）脚本・台本料</t>
    </r>
  </si>
  <si>
    <r>
      <rPr>
        <sz val="10"/>
        <color theme="1"/>
        <rFont val="Yu Gothic"/>
        <family val="3"/>
        <charset val="128"/>
      </rPr>
      <t>（ミュージカル）履物</t>
    </r>
  </si>
  <si>
    <r>
      <rPr>
        <sz val="10"/>
        <color theme="1"/>
        <rFont val="Yu Gothic"/>
        <family val="3"/>
        <charset val="128"/>
      </rPr>
      <t>（演劇）プロデューサー費</t>
    </r>
  </si>
  <si>
    <r>
      <rPr>
        <sz val="10"/>
        <color theme="1"/>
        <rFont val="Yu Gothic"/>
        <family val="3"/>
        <charset val="128"/>
      </rPr>
      <t>（演劇）絵看板制作費</t>
    </r>
  </si>
  <si>
    <r>
      <rPr>
        <sz val="10"/>
        <color theme="1"/>
        <rFont val="Yu Gothic"/>
        <family val="3"/>
        <charset val="128"/>
      </rPr>
      <t>（共通）会場使用料（付帯設備費）</t>
    </r>
  </si>
  <si>
    <r>
      <rPr>
        <sz val="10"/>
        <color theme="1"/>
        <rFont val="Yu Gothic"/>
        <family val="3"/>
        <charset val="128"/>
      </rPr>
      <t>（共通）警備スタッフ</t>
    </r>
  </si>
  <si>
    <r>
      <rPr>
        <sz val="10"/>
        <color theme="1"/>
        <rFont val="Yu Gothic"/>
        <family val="3"/>
        <charset val="128"/>
      </rPr>
      <t>（演劇）合唱料</t>
    </r>
  </si>
  <si>
    <r>
      <rPr>
        <sz val="10"/>
        <color theme="1"/>
        <rFont val="Yu Gothic"/>
        <family val="3"/>
        <charset val="128"/>
      </rPr>
      <t>（クラシック）照明費</t>
    </r>
  </si>
  <si>
    <r>
      <rPr>
        <sz val="10"/>
        <color theme="1"/>
        <rFont val="Yu Gothic"/>
        <family val="3"/>
        <charset val="128"/>
      </rPr>
      <t>（共通）作曲料</t>
    </r>
  </si>
  <si>
    <r>
      <rPr>
        <sz val="10"/>
        <color theme="1"/>
        <rFont val="Yu Gothic"/>
        <family val="3"/>
        <charset val="128"/>
      </rPr>
      <t>（演劇）かつら（床山）費（製作、借用、修繕、人件費</t>
    </r>
    <r>
      <rPr>
        <sz val="10"/>
        <color theme="1"/>
        <rFont val="Arial"/>
        <family val="2"/>
      </rPr>
      <t>)</t>
    </r>
  </si>
  <si>
    <r>
      <rPr>
        <sz val="10"/>
        <color theme="1"/>
        <rFont val="Yu Gothic"/>
        <family val="3"/>
        <charset val="128"/>
      </rPr>
      <t>（演劇）ヘアメイクスタッフ費</t>
    </r>
  </si>
  <si>
    <r>
      <rPr>
        <sz val="10"/>
        <color theme="1"/>
        <rFont val="Yu Gothic"/>
        <family val="3"/>
        <charset val="128"/>
      </rPr>
      <t>（演劇）劇場内装飾費</t>
    </r>
  </si>
  <si>
    <r>
      <rPr>
        <sz val="10"/>
        <color theme="1"/>
        <rFont val="Yu Gothic"/>
        <family val="3"/>
        <charset val="128"/>
      </rPr>
      <t>（共通）例）劇場側で管理している照明・音響等の機材等、会場で使用する機材の使用料、楽屋使用料、バリアフリー対応費用</t>
    </r>
  </si>
  <si>
    <r>
      <rPr>
        <sz val="10"/>
        <color theme="1"/>
        <rFont val="Yu Gothic"/>
        <family val="3"/>
        <charset val="128"/>
      </rPr>
      <t>（共通）手話通訳謝金（謝金として提示した明細を示すことができることを条件とする）</t>
    </r>
  </si>
  <si>
    <r>
      <rPr>
        <sz val="10"/>
        <color theme="1"/>
        <rFont val="Yu Gothic"/>
        <family val="3"/>
        <charset val="128"/>
      </rPr>
      <t>（演劇）指揮料</t>
    </r>
  </si>
  <si>
    <r>
      <rPr>
        <sz val="10"/>
        <color theme="1"/>
        <rFont val="Yu Gothic"/>
        <family val="3"/>
        <charset val="128"/>
      </rPr>
      <t>（クラシック）振付料</t>
    </r>
  </si>
  <si>
    <r>
      <rPr>
        <sz val="10"/>
        <color theme="1"/>
        <rFont val="Yu Gothic"/>
        <family val="3"/>
        <charset val="128"/>
      </rPr>
      <t>（共通）作詞料</t>
    </r>
  </si>
  <si>
    <r>
      <rPr>
        <sz val="10"/>
        <color theme="1"/>
        <rFont val="Yu Gothic"/>
        <family val="3"/>
        <charset val="128"/>
      </rPr>
      <t>（演劇）カツラ費／ウイッグ費</t>
    </r>
  </si>
  <si>
    <r>
      <rPr>
        <sz val="10"/>
        <color theme="1"/>
        <rFont val="Yu Gothic"/>
        <family val="3"/>
        <charset val="128"/>
      </rPr>
      <t>（演劇）衣裳スタッフ費</t>
    </r>
  </si>
  <si>
    <r>
      <rPr>
        <sz val="10"/>
        <color theme="1"/>
        <rFont val="Yu Gothic"/>
        <family val="3"/>
        <charset val="128"/>
      </rPr>
      <t>（演劇）原稿執筆謝金</t>
    </r>
  </si>
  <si>
    <r>
      <rPr>
        <sz val="10"/>
        <color theme="1"/>
        <rFont val="Yu Gothic"/>
        <family val="3"/>
        <charset val="128"/>
      </rPr>
      <t>（共通）託児謝金</t>
    </r>
  </si>
  <si>
    <r>
      <rPr>
        <sz val="10"/>
        <color theme="1"/>
        <rFont val="Yu Gothic"/>
        <family val="3"/>
        <charset val="128"/>
      </rPr>
      <t>（演劇）助演料</t>
    </r>
  </si>
  <si>
    <r>
      <rPr>
        <sz val="10"/>
        <color theme="1"/>
        <rFont val="Yu Gothic"/>
        <family val="3"/>
        <charset val="128"/>
      </rPr>
      <t>（クラシック）台本印刷費</t>
    </r>
  </si>
  <si>
    <r>
      <rPr>
        <sz val="10"/>
        <color theme="1"/>
        <rFont val="Yu Gothic"/>
        <family val="3"/>
        <charset val="128"/>
      </rPr>
      <t>（演劇）キャスティング費／キャスティング人件費、キャスティング業務費</t>
    </r>
  </si>
  <si>
    <r>
      <rPr>
        <sz val="10"/>
        <color theme="1"/>
        <rFont val="Yu Gothic"/>
        <family val="3"/>
        <charset val="128"/>
      </rPr>
      <t>（演劇）資料印刷費</t>
    </r>
  </si>
  <si>
    <r>
      <rPr>
        <sz val="10"/>
        <color theme="1"/>
        <rFont val="Yu Gothic"/>
        <family val="3"/>
        <charset val="128"/>
      </rPr>
      <t>（演劇）声の出演料／</t>
    </r>
    <r>
      <rPr>
        <sz val="10"/>
        <color theme="1"/>
        <rFont val="Arial"/>
        <family val="2"/>
      </rPr>
      <t>CV</t>
    </r>
    <r>
      <rPr>
        <sz val="10"/>
        <color theme="1"/>
        <rFont val="Yu Gothic"/>
        <family val="3"/>
        <charset val="128"/>
      </rPr>
      <t>（キャラクターボイス）料</t>
    </r>
  </si>
  <si>
    <r>
      <rPr>
        <sz val="10"/>
        <color theme="1"/>
        <rFont val="Yu Gothic"/>
        <family val="3"/>
        <charset val="128"/>
      </rPr>
      <t>（クラシック）調律料</t>
    </r>
  </si>
  <si>
    <r>
      <rPr>
        <sz val="10"/>
        <color theme="1"/>
        <rFont val="Yu Gothic"/>
        <family val="3"/>
        <charset val="128"/>
      </rPr>
      <t>（共通）補綴料（ほてつりょう・ほていりょう）</t>
    </r>
  </si>
  <si>
    <r>
      <rPr>
        <sz val="10"/>
        <color theme="1"/>
        <rFont val="Yu Gothic"/>
        <family val="3"/>
        <charset val="128"/>
      </rPr>
      <t>（演劇）クリーニング費</t>
    </r>
  </si>
  <si>
    <r>
      <rPr>
        <sz val="10"/>
        <color theme="1"/>
        <rFont val="Yu Gothic"/>
        <family val="3"/>
        <charset val="128"/>
      </rPr>
      <t>（演劇）衣裳進行費</t>
    </r>
  </si>
  <si>
    <r>
      <rPr>
        <sz val="10"/>
        <color theme="1"/>
        <rFont val="Yu Gothic"/>
        <family val="3"/>
        <charset val="128"/>
      </rPr>
      <t>（演劇）宣伝デザイン料</t>
    </r>
  </si>
  <si>
    <r>
      <rPr>
        <sz val="10"/>
        <color theme="1"/>
        <rFont val="Yu Gothic"/>
        <family val="3"/>
        <charset val="128"/>
      </rPr>
      <t>（演劇）代役料</t>
    </r>
  </si>
  <si>
    <r>
      <rPr>
        <sz val="10"/>
        <color theme="1"/>
        <rFont val="Yu Gothic"/>
        <family val="3"/>
        <charset val="128"/>
      </rPr>
      <t>（クラシック）編曲料</t>
    </r>
  </si>
  <si>
    <r>
      <rPr>
        <sz val="10"/>
        <color theme="1"/>
        <rFont val="Yu Gothic"/>
        <family val="3"/>
        <charset val="128"/>
      </rPr>
      <t>（演劇）ヘアメイク</t>
    </r>
    <r>
      <rPr>
        <sz val="10"/>
        <color theme="1"/>
        <rFont val="Arial"/>
        <family val="2"/>
      </rPr>
      <t>(</t>
    </r>
    <r>
      <rPr>
        <sz val="10"/>
        <color theme="1"/>
        <rFont val="Yu Gothic"/>
        <family val="3"/>
        <charset val="128"/>
      </rPr>
      <t>カツラ）プラン費／ヘアメイク（カツラ）デザイン費</t>
    </r>
  </si>
  <si>
    <r>
      <rPr>
        <sz val="10"/>
        <color theme="1"/>
        <rFont val="Yu Gothic"/>
        <family val="3"/>
        <charset val="128"/>
      </rPr>
      <t>（演劇）演出等助手料</t>
    </r>
  </si>
  <si>
    <r>
      <rPr>
        <sz val="10"/>
        <color theme="1"/>
        <rFont val="Yu Gothic"/>
        <family val="3"/>
        <charset val="128"/>
      </rPr>
      <t>（演劇）宣伝行動交通費</t>
    </r>
  </si>
  <si>
    <r>
      <rPr>
        <sz val="10"/>
        <color theme="1"/>
        <rFont val="Yu Gothic"/>
        <family val="3"/>
        <charset val="128"/>
      </rPr>
      <t>（演劇）着ぐるみアクター出演料／スーツアクター出演料</t>
    </r>
  </si>
  <si>
    <r>
      <rPr>
        <sz val="10"/>
        <color theme="1"/>
        <rFont val="Yu Gothic"/>
        <family val="3"/>
        <charset val="128"/>
      </rPr>
      <t>（ミュージカル）トレーナー費（指導料と同義）</t>
    </r>
  </si>
  <si>
    <r>
      <rPr>
        <sz val="10"/>
        <color theme="1"/>
        <rFont val="Yu Gothic"/>
        <family val="3"/>
        <charset val="128"/>
      </rPr>
      <t>（伝統芸能）道具帳料</t>
    </r>
  </si>
  <si>
    <r>
      <rPr>
        <sz val="10"/>
        <color theme="1"/>
        <rFont val="Yu Gothic"/>
        <family val="3"/>
        <charset val="128"/>
      </rPr>
      <t>（演劇）メイク費</t>
    </r>
  </si>
  <si>
    <r>
      <rPr>
        <sz val="10"/>
        <color theme="1"/>
        <rFont val="Yu Gothic"/>
        <family val="3"/>
        <charset val="128"/>
      </rPr>
      <t>（演劇）演出部人件費</t>
    </r>
  </si>
  <si>
    <r>
      <rPr>
        <sz val="10"/>
        <color theme="1"/>
        <rFont val="Yu Gothic"/>
        <family val="3"/>
        <charset val="128"/>
      </rPr>
      <t>（演劇）宣伝行動宿泊費</t>
    </r>
  </si>
  <si>
    <r>
      <rPr>
        <sz val="10"/>
        <color theme="1"/>
        <rFont val="Yu Gothic"/>
        <family val="3"/>
        <charset val="128"/>
      </rPr>
      <t>（演劇）俳優・舞踊家等出演料</t>
    </r>
  </si>
  <si>
    <r>
      <rPr>
        <sz val="10"/>
        <color theme="1"/>
        <rFont val="Yu Gothic"/>
        <family val="3"/>
        <charset val="128"/>
      </rPr>
      <t>（ミュージカル）ミュージシャン演奏料</t>
    </r>
  </si>
  <si>
    <r>
      <rPr>
        <sz val="10"/>
        <color theme="1"/>
        <rFont val="Yu Gothic"/>
        <family val="3"/>
        <charset val="128"/>
      </rPr>
      <t>（伝統芸能）補曲料</t>
    </r>
  </si>
  <si>
    <r>
      <rPr>
        <sz val="10"/>
        <color theme="1"/>
        <rFont val="Yu Gothic"/>
        <family val="3"/>
        <charset val="128"/>
      </rPr>
      <t>（演劇）衣裳プラン費／衣裳デザイン料</t>
    </r>
  </si>
  <si>
    <r>
      <rPr>
        <sz val="10"/>
        <color theme="1"/>
        <rFont val="Yu Gothic"/>
        <family val="3"/>
        <charset val="128"/>
      </rPr>
      <t>（演劇）音響オペレター費</t>
    </r>
  </si>
  <si>
    <r>
      <rPr>
        <sz val="10"/>
        <color theme="1"/>
        <rFont val="Yu Gothic"/>
        <family val="3"/>
        <charset val="128"/>
      </rPr>
      <t>（演劇）点字のプログラム・チラシ・資料の印刷費・デザイン費</t>
    </r>
  </si>
  <si>
    <r>
      <rPr>
        <sz val="10"/>
        <color theme="1"/>
        <rFont val="Yu Gothic"/>
        <family val="3"/>
        <charset val="128"/>
      </rPr>
      <t>（演劇）副指揮料</t>
    </r>
  </si>
  <si>
    <r>
      <rPr>
        <sz val="10"/>
        <color theme="1"/>
        <rFont val="Yu Gothic"/>
        <family val="3"/>
        <charset val="128"/>
      </rPr>
      <t>（ミュージカル）メイク費（メイク道具、人件費）</t>
    </r>
  </si>
  <si>
    <r>
      <rPr>
        <sz val="10"/>
        <color theme="1"/>
        <rFont val="Yu Gothic"/>
        <family val="3"/>
        <charset val="128"/>
      </rPr>
      <t>（演劇）衣裳費（製作、借用、修繕）</t>
    </r>
  </si>
  <si>
    <r>
      <rPr>
        <sz val="10"/>
        <color theme="1"/>
        <rFont val="Yu Gothic"/>
        <family val="3"/>
        <charset val="128"/>
      </rPr>
      <t>（演劇）音響スタッフ費</t>
    </r>
  </si>
  <si>
    <r>
      <rPr>
        <sz val="10"/>
        <color theme="1"/>
        <rFont val="Yu Gothic"/>
        <family val="3"/>
        <charset val="128"/>
      </rPr>
      <t>（演劇）翻訳謝金</t>
    </r>
  </si>
  <si>
    <r>
      <rPr>
        <sz val="10"/>
        <color theme="1"/>
        <rFont val="Yu Gothic"/>
        <family val="3"/>
        <charset val="128"/>
      </rPr>
      <t>（音楽）アーティストキャスティング費（インペグ業者手配料）</t>
    </r>
  </si>
  <si>
    <r>
      <rPr>
        <sz val="10"/>
        <color theme="1"/>
        <rFont val="Yu Gothic"/>
        <family val="3"/>
        <charset val="128"/>
      </rPr>
      <t>（ミュージカル）映像費（舞台上で使用する映像に係る費用）</t>
    </r>
  </si>
  <si>
    <r>
      <rPr>
        <sz val="10"/>
        <color theme="1"/>
        <rFont val="Yu Gothic"/>
        <family val="3"/>
        <charset val="128"/>
      </rPr>
      <t>（演劇）衣装費／衣裳費</t>
    </r>
  </si>
  <si>
    <r>
      <rPr>
        <sz val="10"/>
        <color theme="1"/>
        <rFont val="Yu Gothic"/>
        <family val="3"/>
        <charset val="128"/>
      </rPr>
      <t>（演劇）音響スタッフ費（オペレーション）</t>
    </r>
  </si>
  <si>
    <r>
      <rPr>
        <sz val="10"/>
        <color theme="1"/>
        <rFont val="Yu Gothic"/>
        <family val="3"/>
        <charset val="128"/>
      </rPr>
      <t>（共通）</t>
    </r>
    <r>
      <rPr>
        <sz val="10"/>
        <color theme="1"/>
        <rFont val="Arial"/>
        <family val="2"/>
      </rPr>
      <t>Web</t>
    </r>
    <r>
      <rPr>
        <sz val="10"/>
        <color theme="1"/>
        <rFont val="Yu Gothic"/>
        <family val="3"/>
        <charset val="128"/>
      </rPr>
      <t>広告</t>
    </r>
  </si>
  <si>
    <r>
      <rPr>
        <sz val="10"/>
        <color theme="1"/>
        <rFont val="Yu Gothic"/>
        <family val="3"/>
        <charset val="128"/>
      </rPr>
      <t>（音楽）アーティスト出演料</t>
    </r>
  </si>
  <si>
    <r>
      <rPr>
        <sz val="10"/>
        <color theme="1"/>
        <rFont val="Yu Gothic"/>
        <family val="3"/>
        <charset val="128"/>
      </rPr>
      <t>（ミュージカル）演出助手料</t>
    </r>
  </si>
  <si>
    <r>
      <rPr>
        <sz val="10"/>
        <color theme="1"/>
        <rFont val="Yu Gothic"/>
        <family val="3"/>
        <charset val="128"/>
      </rPr>
      <t>（演劇）映像プラン費／映像デザイン費</t>
    </r>
  </si>
  <si>
    <r>
      <rPr>
        <sz val="10"/>
        <color theme="1"/>
        <rFont val="Yu Gothic"/>
        <family val="3"/>
        <charset val="128"/>
      </rPr>
      <t>（演劇）楽器担当スタッフ（ローディ）</t>
    </r>
  </si>
  <si>
    <r>
      <rPr>
        <sz val="10"/>
        <color theme="1"/>
        <rFont val="Yu Gothic"/>
        <family val="3"/>
        <charset val="128"/>
      </rPr>
      <t>（共通）チラシ配布業務委託</t>
    </r>
  </si>
  <si>
    <r>
      <rPr>
        <sz val="10"/>
        <color theme="1"/>
        <rFont val="Yu Gothic"/>
        <family val="3"/>
        <charset val="128"/>
      </rPr>
      <t>（音楽）オーケストラ出演料</t>
    </r>
  </si>
  <si>
    <r>
      <rPr>
        <sz val="10"/>
        <color theme="1"/>
        <rFont val="Yu Gothic"/>
        <family val="3"/>
        <charset val="128"/>
      </rPr>
      <t>（ミュージカル）演出料</t>
    </r>
  </si>
  <si>
    <r>
      <rPr>
        <sz val="10"/>
        <color theme="1"/>
        <rFont val="Yu Gothic"/>
        <family val="3"/>
        <charset val="128"/>
      </rPr>
      <t>（演劇）技術監督費</t>
    </r>
  </si>
  <si>
    <r>
      <rPr>
        <sz val="10"/>
        <color theme="1"/>
        <rFont val="Yu Gothic"/>
        <family val="3"/>
        <charset val="128"/>
      </rPr>
      <t>（共通）パブリシティ費</t>
    </r>
  </si>
  <si>
    <r>
      <rPr>
        <sz val="10"/>
        <color theme="1"/>
        <rFont val="Yu Gothic"/>
        <family val="3"/>
        <charset val="128"/>
      </rPr>
      <t>（音楽）コーラス</t>
    </r>
    <r>
      <rPr>
        <sz val="10"/>
        <color theme="1"/>
        <rFont val="Arial"/>
        <family val="2"/>
      </rPr>
      <t>/</t>
    </r>
    <r>
      <rPr>
        <sz val="10"/>
        <color theme="1"/>
        <rFont val="Yu Gothic"/>
        <family val="3"/>
        <charset val="128"/>
      </rPr>
      <t>ダンサー出演料</t>
    </r>
  </si>
  <si>
    <r>
      <rPr>
        <sz val="10"/>
        <color theme="1"/>
        <rFont val="Yu Gothic"/>
        <family val="3"/>
        <charset val="128"/>
      </rPr>
      <t>（ミュージカル）音響プラン料</t>
    </r>
  </si>
  <si>
    <r>
      <rPr>
        <sz val="10"/>
        <color theme="1"/>
        <rFont val="Yu Gothic"/>
        <family val="3"/>
        <charset val="128"/>
      </rPr>
      <t>（演劇）映像費／映像機材費</t>
    </r>
  </si>
  <si>
    <r>
      <rPr>
        <sz val="10"/>
        <color theme="1"/>
        <rFont val="Yu Gothic"/>
        <family val="3"/>
        <charset val="128"/>
      </rPr>
      <t>（演劇）照明オペレータ</t>
    </r>
    <r>
      <rPr>
        <sz val="10"/>
        <color theme="1"/>
        <rFont val="Arial"/>
        <family val="2"/>
      </rPr>
      <t>―</t>
    </r>
    <r>
      <rPr>
        <sz val="10"/>
        <color theme="1"/>
        <rFont val="Yu Gothic"/>
        <family val="3"/>
        <charset val="128"/>
      </rPr>
      <t>費</t>
    </r>
  </si>
  <si>
    <r>
      <rPr>
        <sz val="10"/>
        <color theme="1"/>
        <rFont val="Yu Gothic"/>
        <family val="3"/>
        <charset val="128"/>
      </rPr>
      <t>（共通）案内状送付料</t>
    </r>
  </si>
  <si>
    <r>
      <rPr>
        <sz val="10"/>
        <color theme="1"/>
        <rFont val="Yu Gothic"/>
        <family val="3"/>
        <charset val="128"/>
      </rPr>
      <t>（音楽）サポートミュージシャン出演料</t>
    </r>
  </si>
  <si>
    <r>
      <rPr>
        <sz val="10"/>
        <color theme="1"/>
        <rFont val="Yu Gothic"/>
        <family val="3"/>
        <charset val="128"/>
      </rPr>
      <t>（ミュージカル）音響費（音響機材）</t>
    </r>
  </si>
  <si>
    <r>
      <rPr>
        <sz val="10"/>
        <color theme="1"/>
        <rFont val="Yu Gothic"/>
        <family val="3"/>
        <charset val="128"/>
      </rPr>
      <t>（演劇）音響プラン費／音響デザイン費</t>
    </r>
  </si>
  <si>
    <r>
      <rPr>
        <sz val="10"/>
        <color theme="1"/>
        <rFont val="Yu Gothic"/>
        <family val="3"/>
        <charset val="128"/>
      </rPr>
      <t>（演劇）照明スタッフ費</t>
    </r>
  </si>
  <si>
    <r>
      <rPr>
        <sz val="10"/>
        <color theme="1"/>
        <rFont val="Yu Gothic"/>
        <family val="3"/>
        <charset val="128"/>
      </rPr>
      <t>（共通）印刷料（プレスリリース、チラシ、ポスターなど無料のもの）</t>
    </r>
  </si>
  <si>
    <r>
      <rPr>
        <sz val="10"/>
        <color theme="1"/>
        <rFont val="Yu Gothic"/>
        <family val="3"/>
        <charset val="128"/>
      </rPr>
      <t>（伝統芸能）狂言作者出演料／狂言方出演料</t>
    </r>
  </si>
  <si>
    <r>
      <rPr>
        <sz val="10"/>
        <color theme="1"/>
        <rFont val="Yu Gothic"/>
        <family val="3"/>
        <charset val="128"/>
      </rPr>
      <t>（ミュージカル）音声ガイド費（音声ガイド機材借料、オペレーション）※障害者対応に係る経費を含む。）</t>
    </r>
  </si>
  <si>
    <r>
      <rPr>
        <sz val="10"/>
        <color theme="1"/>
        <rFont val="Yu Gothic"/>
        <family val="3"/>
        <charset val="128"/>
      </rPr>
      <t>（演劇）音響費／音響機材費</t>
    </r>
  </si>
  <si>
    <r>
      <rPr>
        <sz val="10"/>
        <color theme="1"/>
        <rFont val="Yu Gothic"/>
        <family val="3"/>
        <charset val="128"/>
      </rPr>
      <t>（演劇）照明スタッフ費（オペレーション）</t>
    </r>
  </si>
  <si>
    <r>
      <rPr>
        <sz val="10"/>
        <color theme="1"/>
        <rFont val="Yu Gothic"/>
        <family val="3"/>
        <charset val="128"/>
      </rPr>
      <t>（共通）広告出稿費</t>
    </r>
  </si>
  <si>
    <r>
      <rPr>
        <sz val="10"/>
        <color theme="1"/>
        <rFont val="Yu Gothic"/>
        <family val="3"/>
        <charset val="128"/>
      </rPr>
      <t>（伝統芸能）附け打ち出演料</t>
    </r>
  </si>
  <si>
    <r>
      <rPr>
        <sz val="10"/>
        <color theme="1"/>
        <rFont val="Yu Gothic"/>
        <family val="3"/>
        <charset val="128"/>
      </rPr>
      <t>（ミュージカル）歌唱指導料</t>
    </r>
  </si>
  <si>
    <r>
      <rPr>
        <sz val="10"/>
        <color theme="1"/>
        <rFont val="Yu Gothic"/>
        <family val="3"/>
        <charset val="128"/>
      </rPr>
      <t>（演劇）楽器レンタル費</t>
    </r>
  </si>
  <si>
    <r>
      <rPr>
        <sz val="10"/>
        <color theme="1"/>
        <rFont val="Yu Gothic"/>
        <family val="3"/>
        <charset val="128"/>
      </rPr>
      <t>（演劇）照明機材消耗品代</t>
    </r>
  </si>
  <si>
    <r>
      <rPr>
        <sz val="10"/>
        <color theme="1"/>
        <rFont val="Yu Gothic"/>
        <family val="3"/>
        <charset val="128"/>
      </rPr>
      <t>（共通）広告宣伝費（新聞、雑誌、映像、駅貼り、宣伝デザイン料）</t>
    </r>
  </si>
  <si>
    <r>
      <rPr>
        <sz val="10"/>
        <color theme="1"/>
        <rFont val="Yu Gothic"/>
        <family val="3"/>
        <charset val="128"/>
      </rPr>
      <t>（ミュージカル）楽器レンタル料</t>
    </r>
  </si>
  <si>
    <r>
      <rPr>
        <sz val="10"/>
        <color theme="1"/>
        <rFont val="Yu Gothic"/>
        <family val="3"/>
        <charset val="128"/>
      </rPr>
      <t>（演劇）楽器借料</t>
    </r>
  </si>
  <si>
    <r>
      <rPr>
        <sz val="10"/>
        <color theme="1"/>
        <rFont val="Yu Gothic"/>
        <family val="3"/>
        <charset val="128"/>
      </rPr>
      <t>（演劇）振付助手料</t>
    </r>
  </si>
  <si>
    <r>
      <rPr>
        <sz val="10"/>
        <color theme="1"/>
        <rFont val="Yu Gothic"/>
        <family val="3"/>
        <charset val="128"/>
      </rPr>
      <t>（共通）講演謝金</t>
    </r>
  </si>
  <si>
    <r>
      <rPr>
        <sz val="10"/>
        <color theme="1"/>
        <rFont val="Yu Gothic"/>
        <family val="3"/>
        <charset val="128"/>
      </rPr>
      <t>（ミュージカル）稽古ピアニスト料</t>
    </r>
  </si>
  <si>
    <r>
      <rPr>
        <sz val="10"/>
        <color theme="1"/>
        <rFont val="Yu Gothic"/>
        <family val="3"/>
        <charset val="128"/>
      </rPr>
      <t>（演劇）楽器代</t>
    </r>
    <r>
      <rPr>
        <sz val="10"/>
        <color theme="1"/>
        <rFont val="Arial"/>
        <family val="2"/>
      </rPr>
      <t>(</t>
    </r>
    <r>
      <rPr>
        <sz val="10"/>
        <color theme="1"/>
        <rFont val="Yu Gothic"/>
        <family val="3"/>
        <charset val="128"/>
      </rPr>
      <t>楽器の消耗に関する費用</t>
    </r>
    <r>
      <rPr>
        <sz val="10"/>
        <color theme="1"/>
        <rFont val="Arial"/>
        <family val="2"/>
      </rPr>
      <t>)</t>
    </r>
  </si>
  <si>
    <r>
      <rPr>
        <sz val="10"/>
        <color theme="1"/>
        <rFont val="Yu Gothic"/>
        <family val="3"/>
        <charset val="128"/>
      </rPr>
      <t>（演劇）制作スタッフ費／制作人件費／制作助手費</t>
    </r>
  </si>
  <si>
    <r>
      <rPr>
        <sz val="10"/>
        <color theme="1"/>
        <rFont val="Yu Gothic"/>
        <family val="3"/>
        <charset val="128"/>
      </rPr>
      <t>（共通）写真（カメラマン代）</t>
    </r>
  </si>
  <si>
    <r>
      <rPr>
        <sz val="10"/>
        <color theme="1"/>
        <rFont val="Yu Gothic"/>
        <family val="3"/>
        <charset val="128"/>
      </rPr>
      <t>（ミュージカル）殺陣料</t>
    </r>
  </si>
  <si>
    <r>
      <rPr>
        <sz val="10"/>
        <color theme="1"/>
        <rFont val="Yu Gothic"/>
        <family val="3"/>
        <charset val="128"/>
      </rPr>
      <t>（演劇）稽古場運営に必要な経費（コピー代、医薬品購入費他）</t>
    </r>
  </si>
  <si>
    <r>
      <rPr>
        <sz val="10"/>
        <color theme="1"/>
        <rFont val="Yu Gothic"/>
        <family val="3"/>
        <charset val="128"/>
      </rPr>
      <t>（演劇）大道具人件費</t>
    </r>
  </si>
  <si>
    <r>
      <rPr>
        <sz val="10"/>
        <color theme="1"/>
        <rFont val="Yu Gothic"/>
        <family val="3"/>
        <charset val="128"/>
      </rPr>
      <t>（共通）取材に係る経費</t>
    </r>
  </si>
  <si>
    <r>
      <rPr>
        <sz val="10"/>
        <color theme="1"/>
        <rFont val="Yu Gothic"/>
        <family val="3"/>
        <charset val="128"/>
      </rPr>
      <t>（ミュージカル）指揮料</t>
    </r>
  </si>
  <si>
    <r>
      <rPr>
        <sz val="10"/>
        <color theme="1"/>
        <rFont val="Yu Gothic"/>
        <family val="3"/>
        <charset val="128"/>
      </rPr>
      <t>（演劇）稽古場映像費</t>
    </r>
  </si>
  <si>
    <r>
      <rPr>
        <sz val="10"/>
        <color theme="1"/>
        <rFont val="Yu Gothic"/>
        <family val="3"/>
        <charset val="128"/>
      </rPr>
      <t>（演劇）通訳スタッフ費</t>
    </r>
  </si>
  <si>
    <r>
      <rPr>
        <sz val="10"/>
        <color theme="1"/>
        <rFont val="Yu Gothic"/>
        <family val="3"/>
        <charset val="128"/>
      </rPr>
      <t>（共通）制作発表費用</t>
    </r>
  </si>
  <si>
    <r>
      <rPr>
        <sz val="10"/>
        <color theme="1"/>
        <rFont val="Yu Gothic"/>
        <family val="3"/>
        <charset val="128"/>
      </rPr>
      <t>（ミュージカル）字幕費（字幕機材借料、オペレーション）※障害者対応に係る経費を含む。）</t>
    </r>
  </si>
  <si>
    <r>
      <rPr>
        <sz val="10"/>
        <color theme="1"/>
        <rFont val="Yu Gothic"/>
        <family val="3"/>
        <charset val="128"/>
      </rPr>
      <t>（演劇）稽古場音響費</t>
    </r>
  </si>
  <si>
    <r>
      <rPr>
        <sz val="10"/>
        <color theme="1"/>
        <rFont val="Yu Gothic"/>
        <family val="3"/>
        <charset val="128"/>
      </rPr>
      <t>（演劇）特殊効果操作スタッフ費</t>
    </r>
  </si>
  <si>
    <r>
      <rPr>
        <sz val="10"/>
        <color theme="1"/>
        <rFont val="Yu Gothic"/>
        <family val="3"/>
        <charset val="128"/>
      </rPr>
      <t>（共通）宣伝ヘアメイク料</t>
    </r>
  </si>
  <si>
    <r>
      <rPr>
        <sz val="10"/>
        <color theme="1"/>
        <rFont val="Yu Gothic"/>
        <family val="3"/>
        <charset val="128"/>
      </rPr>
      <t>（ミュージカル）写譜料</t>
    </r>
  </si>
  <si>
    <r>
      <rPr>
        <sz val="10"/>
        <color theme="1"/>
        <rFont val="Yu Gothic"/>
        <family val="3"/>
        <charset val="128"/>
      </rPr>
      <t>（演劇）稽古場仮道具費</t>
    </r>
  </si>
  <si>
    <r>
      <rPr>
        <sz val="10"/>
        <color theme="1"/>
        <rFont val="Yu Gothic"/>
        <family val="3"/>
        <charset val="128"/>
      </rPr>
      <t>（演劇）舞台スタッフ費</t>
    </r>
  </si>
  <si>
    <r>
      <rPr>
        <sz val="10"/>
        <color theme="1"/>
        <rFont val="Yu Gothic"/>
        <family val="3"/>
        <charset val="128"/>
      </rPr>
      <t>（共通）宣伝衣装料</t>
    </r>
  </si>
  <si>
    <r>
      <rPr>
        <sz val="10"/>
        <color theme="1"/>
        <rFont val="Yu Gothic"/>
        <family val="3"/>
        <charset val="128"/>
      </rPr>
      <t>（ミュージカル）照明プラン料</t>
    </r>
  </si>
  <si>
    <r>
      <rPr>
        <sz val="10"/>
        <color theme="1"/>
        <rFont val="Yu Gothic"/>
        <family val="3"/>
        <charset val="128"/>
      </rPr>
      <t>（演劇）稽古場照明費</t>
    </r>
  </si>
  <si>
    <r>
      <rPr>
        <sz val="10"/>
        <color theme="1"/>
        <rFont val="Yu Gothic"/>
        <family val="3"/>
        <charset val="128"/>
      </rPr>
      <t>（演劇）舞台映像オペレター費</t>
    </r>
  </si>
  <si>
    <r>
      <rPr>
        <sz val="10"/>
        <color theme="1"/>
        <rFont val="Yu Gothic"/>
        <family val="3"/>
        <charset val="128"/>
      </rPr>
      <t>（共通）当該活動の告知用ウェブサイト作成料（常設のものは</t>
    </r>
    <r>
      <rPr>
        <sz val="10"/>
        <color theme="1"/>
        <rFont val="Arial"/>
        <family val="2"/>
      </rPr>
      <t>NG</t>
    </r>
    <r>
      <rPr>
        <sz val="10"/>
        <color theme="1"/>
        <rFont val="Yu Gothic"/>
        <family val="3"/>
        <charset val="128"/>
      </rPr>
      <t>とし、本事業に係る費用のみ対象とする）</t>
    </r>
  </si>
  <si>
    <r>
      <rPr>
        <sz val="10"/>
        <color theme="1"/>
        <rFont val="Yu Gothic"/>
        <family val="3"/>
        <charset val="128"/>
      </rPr>
      <t>（ミュージカル）照明費（照明機材）</t>
    </r>
  </si>
  <si>
    <r>
      <rPr>
        <sz val="10"/>
        <color theme="1"/>
        <rFont val="Yu Gothic"/>
        <family val="3"/>
        <charset val="128"/>
      </rPr>
      <t>（演劇）稽古場人件費（照明、音響、映像、衣裳、ヘアメイク、特殊効果、大道具）</t>
    </r>
  </si>
  <si>
    <r>
      <rPr>
        <sz val="10"/>
        <color theme="1"/>
        <rFont val="Yu Gothic"/>
        <family val="3"/>
        <charset val="128"/>
      </rPr>
      <t>（演劇）舞台映像スタッフ費</t>
    </r>
  </si>
  <si>
    <r>
      <rPr>
        <sz val="10"/>
        <color theme="1"/>
        <rFont val="Yu Gothic"/>
        <family val="3"/>
        <charset val="128"/>
      </rPr>
      <t>（共通）舞台発表費</t>
    </r>
  </si>
  <si>
    <r>
      <rPr>
        <sz val="10"/>
        <color theme="1"/>
        <rFont val="Yu Gothic"/>
        <family val="3"/>
        <charset val="128"/>
      </rPr>
      <t>（ミュージカル）振付料</t>
    </r>
  </si>
  <si>
    <r>
      <rPr>
        <sz val="10"/>
        <color theme="1"/>
        <rFont val="Yu Gothic"/>
        <family val="3"/>
        <charset val="128"/>
      </rPr>
      <t>（演劇）稽古場道具費</t>
    </r>
  </si>
  <si>
    <r>
      <rPr>
        <sz val="10"/>
        <color theme="1"/>
        <rFont val="Yu Gothic"/>
        <family val="3"/>
        <charset val="128"/>
      </rPr>
      <t>（演劇）舞台監督助手料</t>
    </r>
  </si>
  <si>
    <r>
      <rPr>
        <sz val="10"/>
        <color theme="1"/>
        <rFont val="Yu Gothic"/>
        <family val="3"/>
        <charset val="128"/>
      </rPr>
      <t>（共通）無料配布のプログラムの原稿執筆謝金</t>
    </r>
  </si>
  <si>
    <r>
      <rPr>
        <sz val="10"/>
        <color theme="1"/>
        <rFont val="Yu Gothic"/>
        <family val="3"/>
        <charset val="128"/>
      </rPr>
      <t>（ミュージカル）台本印刷料</t>
    </r>
  </si>
  <si>
    <r>
      <rPr>
        <sz val="10"/>
        <color theme="1"/>
        <rFont val="Yu Gothic"/>
        <family val="3"/>
        <charset val="128"/>
      </rPr>
      <t>（演劇）稽古場用備品レンタル費</t>
    </r>
  </si>
  <si>
    <r>
      <rPr>
        <sz val="10"/>
        <color theme="1"/>
        <rFont val="Yu Gothic"/>
        <family val="3"/>
        <charset val="128"/>
      </rPr>
      <t>（演劇）舞台監督費</t>
    </r>
  </si>
  <si>
    <r>
      <rPr>
        <sz val="10"/>
        <color theme="1"/>
        <rFont val="Yu Gothic"/>
        <family val="3"/>
        <charset val="128"/>
      </rPr>
      <t>（共通）要約筆記謝金</t>
    </r>
  </si>
  <si>
    <r>
      <rPr>
        <sz val="10"/>
        <color theme="1"/>
        <rFont val="Yu Gothic"/>
        <family val="3"/>
        <charset val="128"/>
      </rPr>
      <t>（ミュージカル）調律料</t>
    </r>
  </si>
  <si>
    <r>
      <rPr>
        <sz val="10"/>
        <color theme="1"/>
        <rFont val="Yu Gothic"/>
        <family val="3"/>
        <charset val="128"/>
      </rPr>
      <t>（演劇）小道具費　</t>
    </r>
  </si>
  <si>
    <r>
      <rPr>
        <sz val="10"/>
        <color theme="1"/>
        <rFont val="Yu Gothic"/>
        <family val="3"/>
        <charset val="128"/>
      </rPr>
      <t>（演劇）舞台監督料</t>
    </r>
  </si>
  <si>
    <r>
      <rPr>
        <sz val="10"/>
        <color theme="1"/>
        <rFont val="Yu Gothic"/>
        <family val="3"/>
        <charset val="128"/>
      </rPr>
      <t>（共通）立看板費</t>
    </r>
  </si>
  <si>
    <r>
      <rPr>
        <sz val="10"/>
        <color theme="1"/>
        <rFont val="Yu Gothic"/>
        <family val="3"/>
        <charset val="128"/>
      </rPr>
      <t>（ミュージカル）特殊効果費・機材借料（特殊効果に係る）</t>
    </r>
  </si>
  <si>
    <r>
      <rPr>
        <sz val="10"/>
        <color theme="1"/>
        <rFont val="Yu Gothic"/>
        <family val="3"/>
        <charset val="128"/>
      </rPr>
      <t>（演劇）小道具費（製作、借用、修繕）</t>
    </r>
  </si>
  <si>
    <r>
      <rPr>
        <sz val="10"/>
        <color theme="1"/>
        <rFont val="Yu Gothic"/>
        <family val="3"/>
        <charset val="128"/>
      </rPr>
      <t>（演劇）舞台設営費</t>
    </r>
  </si>
  <si>
    <r>
      <rPr>
        <sz val="10"/>
        <color theme="1"/>
        <rFont val="Yu Gothic"/>
        <family val="3"/>
        <charset val="128"/>
      </rPr>
      <t>（ミュージカル）譜面制作料</t>
    </r>
  </si>
  <si>
    <r>
      <rPr>
        <sz val="10"/>
        <color theme="1"/>
        <rFont val="Yu Gothic"/>
        <family val="3"/>
        <charset val="128"/>
      </rPr>
      <t>（演劇）消え物費</t>
    </r>
  </si>
  <si>
    <r>
      <rPr>
        <sz val="10"/>
        <color theme="1"/>
        <rFont val="Yu Gothic"/>
        <family val="3"/>
        <charset val="128"/>
      </rPr>
      <t>（ミュージカル）編曲</t>
    </r>
  </si>
  <si>
    <r>
      <rPr>
        <sz val="10"/>
        <color theme="1"/>
        <rFont val="Yu Gothic"/>
        <family val="3"/>
        <charset val="128"/>
      </rPr>
      <t>（演劇）照明プラン費／照明デザイン費</t>
    </r>
  </si>
  <si>
    <r>
      <rPr>
        <sz val="10"/>
        <color theme="1"/>
        <rFont val="Yu Gothic"/>
        <family val="3"/>
        <charset val="128"/>
      </rPr>
      <t>（音楽）アルバイト代（舞台スタッフ）</t>
    </r>
  </si>
  <si>
    <r>
      <rPr>
        <sz val="10"/>
        <color theme="1"/>
        <rFont val="Yu Gothic"/>
        <family val="3"/>
        <charset val="128"/>
      </rPr>
      <t>（ミュージカル）録音料</t>
    </r>
  </si>
  <si>
    <r>
      <rPr>
        <sz val="10"/>
        <color theme="1"/>
        <rFont val="Yu Gothic"/>
        <family val="3"/>
        <charset val="128"/>
      </rPr>
      <t>（演劇）照明費／照明機材費</t>
    </r>
  </si>
  <si>
    <r>
      <rPr>
        <sz val="10"/>
        <color theme="1"/>
        <rFont val="Yu Gothic"/>
        <family val="3"/>
        <charset val="128"/>
      </rPr>
      <t>（音楽）ローディー人件費</t>
    </r>
  </si>
  <si>
    <r>
      <rPr>
        <sz val="10"/>
        <color theme="1"/>
        <rFont val="Yu Gothic"/>
        <family val="3"/>
        <charset val="128"/>
      </rPr>
      <t>（演劇）〇〇指導費</t>
    </r>
  </si>
  <si>
    <r>
      <rPr>
        <sz val="10"/>
        <color theme="1"/>
        <rFont val="Yu Gothic"/>
        <family val="3"/>
        <charset val="128"/>
      </rPr>
      <t>（演劇）人形製作費（製作、借用、修繕）</t>
    </r>
  </si>
  <si>
    <r>
      <rPr>
        <sz val="10"/>
        <color theme="1"/>
        <rFont val="Yu Gothic"/>
        <family val="3"/>
        <charset val="128"/>
      </rPr>
      <t>（音楽）映像人件費（舞台に映像を投影するスタッフ）</t>
    </r>
  </si>
  <si>
    <r>
      <rPr>
        <sz val="10"/>
        <color theme="1"/>
        <rFont val="Yu Gothic"/>
        <family val="3"/>
        <charset val="128"/>
      </rPr>
      <t>（演劇）アクション監督費</t>
    </r>
  </si>
  <si>
    <r>
      <rPr>
        <sz val="10"/>
        <color theme="1"/>
        <rFont val="Yu Gothic"/>
        <family val="3"/>
        <charset val="128"/>
      </rPr>
      <t>（演劇）人形美術デザイン料</t>
    </r>
  </si>
  <si>
    <r>
      <rPr>
        <sz val="10"/>
        <color theme="1"/>
        <rFont val="Yu Gothic"/>
        <family val="3"/>
        <charset val="128"/>
      </rPr>
      <t>（音楽）楽器</t>
    </r>
    <r>
      <rPr>
        <sz val="10"/>
        <color theme="1"/>
        <rFont val="Arial"/>
        <family val="2"/>
      </rPr>
      <t>/MNP</t>
    </r>
    <r>
      <rPr>
        <sz val="10"/>
        <color theme="1"/>
        <rFont val="Yu Gothic"/>
        <family val="3"/>
        <charset val="128"/>
      </rPr>
      <t>（マニュピレーター）人件費</t>
    </r>
  </si>
  <si>
    <r>
      <rPr>
        <sz val="10"/>
        <color theme="1"/>
        <rFont val="Yu Gothic"/>
        <family val="3"/>
        <charset val="128"/>
      </rPr>
      <t>（演劇）ヴォーカルデザイン料</t>
    </r>
  </si>
  <si>
    <r>
      <rPr>
        <sz val="10"/>
        <color theme="1"/>
        <rFont val="Yu Gothic"/>
        <family val="3"/>
        <charset val="128"/>
      </rPr>
      <t>（演劇）生活用品　消耗品費</t>
    </r>
  </si>
  <si>
    <r>
      <rPr>
        <sz val="10"/>
        <color theme="1"/>
        <rFont val="Yu Gothic"/>
        <family val="3"/>
        <charset val="128"/>
      </rPr>
      <t>（音楽）楽器技術者人件費</t>
    </r>
  </si>
  <si>
    <r>
      <rPr>
        <sz val="10"/>
        <color theme="1"/>
        <rFont val="Yu Gothic"/>
        <family val="3"/>
        <charset val="128"/>
      </rPr>
      <t>（演劇）コレペティ料</t>
    </r>
  </si>
  <si>
    <r>
      <rPr>
        <sz val="10"/>
        <color theme="1"/>
        <rFont val="Yu Gothic"/>
        <family val="3"/>
        <charset val="128"/>
      </rPr>
      <t>（演劇）切符袋代</t>
    </r>
  </si>
  <si>
    <r>
      <rPr>
        <sz val="10"/>
        <color theme="1"/>
        <rFont val="Yu Gothic"/>
        <family val="3"/>
        <charset val="128"/>
      </rPr>
      <t>（音楽）基礎舞台スタッフ人件費</t>
    </r>
  </si>
  <si>
    <r>
      <rPr>
        <sz val="10"/>
        <color theme="1"/>
        <rFont val="Yu Gothic"/>
        <family val="3"/>
        <charset val="128"/>
      </rPr>
      <t>（演劇）ステージング費</t>
    </r>
  </si>
  <si>
    <r>
      <rPr>
        <sz val="10"/>
        <color theme="1"/>
        <rFont val="Yu Gothic"/>
        <family val="3"/>
        <charset val="128"/>
      </rPr>
      <t>（演劇）造花代</t>
    </r>
  </si>
  <si>
    <r>
      <rPr>
        <sz val="10"/>
        <color theme="1"/>
        <rFont val="Yu Gothic"/>
        <family val="3"/>
        <charset val="128"/>
      </rPr>
      <t>（音楽）照明・音響オペレーター人件費</t>
    </r>
  </si>
  <si>
    <r>
      <rPr>
        <sz val="10"/>
        <color theme="1"/>
        <rFont val="Yu Gothic"/>
        <family val="3"/>
        <charset val="128"/>
      </rPr>
      <t>（演劇）バレエマスター・バレエミストレス</t>
    </r>
  </si>
  <si>
    <r>
      <rPr>
        <sz val="10"/>
        <color theme="1"/>
        <rFont val="Yu Gothic"/>
        <family val="3"/>
        <charset val="128"/>
      </rPr>
      <t>（演劇）台本印刷費</t>
    </r>
  </si>
  <si>
    <r>
      <rPr>
        <sz val="10"/>
        <color theme="1"/>
        <rFont val="Yu Gothic"/>
        <family val="3"/>
        <charset val="128"/>
      </rPr>
      <t>（音楽）障害者対応用機材オペレータ人件費</t>
    </r>
  </si>
  <si>
    <r>
      <rPr>
        <sz val="10"/>
        <color theme="1"/>
        <rFont val="Yu Gothic"/>
        <family val="3"/>
        <charset val="128"/>
      </rPr>
      <t>（演劇）プロダクションマネージャー助手料</t>
    </r>
  </si>
  <si>
    <r>
      <rPr>
        <sz val="10"/>
        <color theme="1"/>
        <rFont val="Yu Gothic"/>
        <family val="3"/>
        <charset val="128"/>
      </rPr>
      <t>（演劇）台本制作費</t>
    </r>
  </si>
  <si>
    <r>
      <rPr>
        <sz val="10"/>
        <color theme="1"/>
        <rFont val="Yu Gothic"/>
        <family val="3"/>
        <charset val="128"/>
      </rPr>
      <t>（音楽）鳶人件費</t>
    </r>
  </si>
  <si>
    <r>
      <rPr>
        <sz val="10"/>
        <color theme="1"/>
        <rFont val="Yu Gothic"/>
        <family val="3"/>
        <charset val="128"/>
      </rPr>
      <t>（演劇）プロダクションマネージャー費（料）</t>
    </r>
  </si>
  <si>
    <r>
      <rPr>
        <sz val="10"/>
        <color theme="1"/>
        <rFont val="Yu Gothic"/>
        <family val="3"/>
        <charset val="128"/>
      </rPr>
      <t>（演劇）大道具費（製作、借用、修繕）</t>
    </r>
  </si>
  <si>
    <r>
      <rPr>
        <sz val="10"/>
        <color theme="1"/>
        <rFont val="Yu Gothic"/>
        <family val="3"/>
        <charset val="128"/>
      </rPr>
      <t>（音楽）舞台監督</t>
    </r>
  </si>
  <si>
    <r>
      <rPr>
        <sz val="10"/>
        <color theme="1"/>
        <rFont val="Yu Gothic"/>
        <family val="3"/>
        <charset val="128"/>
      </rPr>
      <t>（演劇）大道具費／大道具制作費（製作費）／大道具レンタル費／大道具損料　／美術セット費／舞台美術費</t>
    </r>
  </si>
  <si>
    <r>
      <rPr>
        <sz val="10"/>
        <color theme="1"/>
        <rFont val="Yu Gothic"/>
        <family val="3"/>
        <charset val="128"/>
      </rPr>
      <t>（演劇）プロデューサー料</t>
    </r>
  </si>
  <si>
    <r>
      <rPr>
        <sz val="10"/>
        <color theme="1"/>
        <rFont val="Yu Gothic"/>
        <family val="3"/>
        <charset val="128"/>
      </rPr>
      <t>（演劇）宅配便代</t>
    </r>
  </si>
  <si>
    <r>
      <rPr>
        <sz val="10"/>
        <color theme="1"/>
        <rFont val="Yu Gothic"/>
        <family val="3"/>
        <charset val="128"/>
      </rPr>
      <t>（演劇）ヘアメイクプラン費／ヘアメイクデザイン料</t>
    </r>
  </si>
  <si>
    <r>
      <rPr>
        <sz val="10"/>
        <color theme="1"/>
        <rFont val="Yu Gothic"/>
        <family val="3"/>
        <charset val="128"/>
      </rPr>
      <t>（演劇）着ぐるみ費</t>
    </r>
  </si>
  <si>
    <r>
      <rPr>
        <sz val="10"/>
        <color theme="1"/>
        <rFont val="Yu Gothic"/>
        <family val="3"/>
        <charset val="128"/>
      </rPr>
      <t>（演劇）ヘアメイク助手料</t>
    </r>
  </si>
  <si>
    <r>
      <rPr>
        <sz val="10"/>
        <color theme="1"/>
        <rFont val="Yu Gothic"/>
        <family val="3"/>
        <charset val="128"/>
      </rPr>
      <t>（演劇）張り出し舞台費</t>
    </r>
  </si>
  <si>
    <r>
      <rPr>
        <sz val="10"/>
        <color theme="1"/>
        <rFont val="Yu Gothic"/>
        <family val="3"/>
        <charset val="128"/>
      </rPr>
      <t>（演劇）マジック指導費</t>
    </r>
  </si>
  <si>
    <r>
      <rPr>
        <sz val="10"/>
        <color theme="1"/>
        <rFont val="Yu Gothic"/>
        <family val="3"/>
        <charset val="128"/>
      </rPr>
      <t>（演劇）電源車等　特別機材費</t>
    </r>
  </si>
  <si>
    <r>
      <rPr>
        <sz val="10"/>
        <color theme="1"/>
        <rFont val="Yu Gothic"/>
        <family val="3"/>
        <charset val="128"/>
      </rPr>
      <t>（演劇）メイク費（メイク道具、人件費）</t>
    </r>
  </si>
  <si>
    <r>
      <rPr>
        <sz val="10"/>
        <color theme="1"/>
        <rFont val="Yu Gothic"/>
        <family val="3"/>
        <charset val="128"/>
      </rPr>
      <t>（演劇）特殊効果費／特殊効果機材費</t>
    </r>
  </si>
  <si>
    <r>
      <rPr>
        <sz val="10"/>
        <color theme="1"/>
        <rFont val="Yu Gothic"/>
        <family val="3"/>
        <charset val="128"/>
      </rPr>
      <t>（演劇）衣裳デザイン料</t>
    </r>
  </si>
  <si>
    <r>
      <rPr>
        <sz val="10"/>
        <color theme="1"/>
        <rFont val="Yu Gothic"/>
        <family val="3"/>
        <charset val="128"/>
      </rPr>
      <t>（演劇）廃棄物処理費</t>
    </r>
  </si>
  <si>
    <r>
      <rPr>
        <sz val="10"/>
        <color theme="1"/>
        <rFont val="Yu Gothic"/>
        <family val="3"/>
        <charset val="128"/>
      </rPr>
      <t>（演劇）搬入搬出スタッフ費</t>
    </r>
  </si>
  <si>
    <r>
      <rPr>
        <sz val="10"/>
        <color theme="1"/>
        <rFont val="Yu Gothic"/>
        <family val="3"/>
        <charset val="128"/>
      </rPr>
      <t>（演劇）衣裳助手料</t>
    </r>
  </si>
  <si>
    <r>
      <rPr>
        <sz val="10"/>
        <color theme="1"/>
        <rFont val="Yu Gothic"/>
        <family val="3"/>
        <charset val="128"/>
      </rPr>
      <t>（演劇）美術プラン費／美術デザイン費</t>
    </r>
  </si>
  <si>
    <r>
      <rPr>
        <sz val="10"/>
        <color theme="1"/>
        <rFont val="Yu Gothic"/>
        <family val="3"/>
        <charset val="128"/>
      </rPr>
      <t>（演劇）映像プラン料</t>
    </r>
  </si>
  <si>
    <r>
      <rPr>
        <sz val="10"/>
        <color theme="1"/>
        <rFont val="Yu Gothic"/>
        <family val="3"/>
        <charset val="128"/>
      </rPr>
      <t>（演劇）舞台美術デザイン料</t>
    </r>
  </si>
  <si>
    <r>
      <rPr>
        <sz val="10"/>
        <color theme="1"/>
        <rFont val="Yu Gothic"/>
        <family val="3"/>
        <charset val="128"/>
      </rPr>
      <t>（演劇）映像助手料</t>
    </r>
  </si>
  <si>
    <r>
      <rPr>
        <sz val="10"/>
        <color theme="1"/>
        <rFont val="Yu Gothic"/>
        <family val="3"/>
        <charset val="128"/>
      </rPr>
      <t>（演劇）郵送代</t>
    </r>
  </si>
  <si>
    <r>
      <rPr>
        <sz val="10"/>
        <color theme="1"/>
        <rFont val="Yu Gothic"/>
        <family val="3"/>
        <charset val="128"/>
      </rPr>
      <t>（演劇）映像費（舞台上で使用する映像に係る費用）</t>
    </r>
  </si>
  <si>
    <r>
      <rPr>
        <sz val="10"/>
        <color theme="1"/>
        <rFont val="Yu Gothic"/>
        <family val="3"/>
        <charset val="128"/>
      </rPr>
      <t>（演劇）履物費（製作、借用、修繕）</t>
    </r>
  </si>
  <si>
    <r>
      <rPr>
        <sz val="10"/>
        <color theme="1"/>
        <rFont val="Yu Gothic"/>
        <family val="3"/>
        <charset val="128"/>
      </rPr>
      <t>（演劇）演出家費／演出費／演出料　　　</t>
    </r>
  </si>
  <si>
    <r>
      <rPr>
        <sz val="10"/>
        <color theme="1"/>
        <rFont val="Yu Gothic"/>
        <family val="3"/>
        <charset val="128"/>
      </rPr>
      <t>（音楽）リハーサル用舞台設営費</t>
    </r>
  </si>
  <si>
    <r>
      <rPr>
        <sz val="10"/>
        <color theme="1"/>
        <rFont val="Yu Gothic"/>
        <family val="3"/>
        <charset val="128"/>
      </rPr>
      <t>（演劇）演出助手費／演出アシスタント費</t>
    </r>
  </si>
  <si>
    <r>
      <rPr>
        <sz val="10"/>
        <color theme="1"/>
        <rFont val="Yu Gothic"/>
        <family val="3"/>
        <charset val="128"/>
      </rPr>
      <t>（音楽）暗幕制作費（制作費はこの公演だけに使用する場合）・同レンタル費</t>
    </r>
  </si>
  <si>
    <r>
      <rPr>
        <sz val="10"/>
        <color theme="1"/>
        <rFont val="Yu Gothic"/>
        <family val="3"/>
        <charset val="128"/>
      </rPr>
      <t>（演劇）演出助手料</t>
    </r>
  </si>
  <si>
    <r>
      <rPr>
        <sz val="10"/>
        <color theme="1"/>
        <rFont val="Yu Gothic"/>
        <family val="3"/>
        <charset val="128"/>
      </rPr>
      <t>（音楽）楽器費（楽器の消耗に関する費用）</t>
    </r>
  </si>
  <si>
    <r>
      <rPr>
        <sz val="10"/>
        <color theme="1"/>
        <rFont val="Yu Gothic"/>
        <family val="3"/>
        <charset val="128"/>
      </rPr>
      <t>（演劇）演出補佐費／演出補助作業代（伝統芸能）</t>
    </r>
  </si>
  <si>
    <r>
      <rPr>
        <sz val="10"/>
        <color theme="1"/>
        <rFont val="Yu Gothic"/>
        <family val="3"/>
        <charset val="128"/>
      </rPr>
      <t>（音楽）小道具</t>
    </r>
  </si>
  <si>
    <r>
      <rPr>
        <sz val="10"/>
        <color theme="1"/>
        <rFont val="Yu Gothic"/>
        <family val="3"/>
        <charset val="128"/>
      </rPr>
      <t>（演劇）演出料</t>
    </r>
  </si>
  <si>
    <r>
      <rPr>
        <sz val="10"/>
        <color theme="1"/>
        <rFont val="Yu Gothic"/>
        <family val="3"/>
        <charset val="128"/>
      </rPr>
      <t>（音楽）大道具</t>
    </r>
  </si>
  <si>
    <r>
      <rPr>
        <sz val="10"/>
        <color theme="1"/>
        <rFont val="Yu Gothic"/>
        <family val="3"/>
        <charset val="128"/>
      </rPr>
      <t>（演劇）音楽プラン料</t>
    </r>
  </si>
  <si>
    <r>
      <rPr>
        <sz val="10"/>
        <color theme="1"/>
        <rFont val="Yu Gothic"/>
        <family val="3"/>
        <charset val="128"/>
      </rPr>
      <t>（音楽）大道具</t>
    </r>
    <r>
      <rPr>
        <sz val="10"/>
        <color theme="1"/>
        <rFont val="Arial"/>
        <family val="2"/>
      </rPr>
      <t>/</t>
    </r>
    <r>
      <rPr>
        <sz val="10"/>
        <color theme="1"/>
        <rFont val="Yu Gothic"/>
        <family val="3"/>
        <charset val="128"/>
      </rPr>
      <t>小道具人件費</t>
    </r>
  </si>
  <si>
    <r>
      <rPr>
        <sz val="10"/>
        <color theme="1"/>
        <rFont val="Yu Gothic"/>
        <family val="3"/>
        <charset val="128"/>
      </rPr>
      <t>（演劇）音楽プラン料（演劇）</t>
    </r>
  </si>
  <si>
    <r>
      <rPr>
        <sz val="10"/>
        <color theme="1"/>
        <rFont val="Yu Gothic"/>
        <family val="3"/>
        <charset val="128"/>
      </rPr>
      <t>（音楽）舞台制作</t>
    </r>
  </si>
  <si>
    <r>
      <rPr>
        <sz val="10"/>
        <color theme="1"/>
        <rFont val="Yu Gothic"/>
        <family val="3"/>
        <charset val="128"/>
      </rPr>
      <t>（演劇）音楽プロデューサー費／音楽コーディネイター費</t>
    </r>
  </si>
  <si>
    <r>
      <rPr>
        <sz val="10"/>
        <color theme="1"/>
        <rFont val="Yu Gothic"/>
        <family val="3"/>
        <charset val="128"/>
      </rPr>
      <t>（音楽）舞台制作費</t>
    </r>
  </si>
  <si>
    <r>
      <rPr>
        <sz val="10"/>
        <color theme="1"/>
        <rFont val="Yu Gothic"/>
        <family val="3"/>
        <charset val="128"/>
      </rPr>
      <t>（演劇）音楽監督費</t>
    </r>
  </si>
  <si>
    <r>
      <rPr>
        <sz val="10"/>
        <color theme="1"/>
        <rFont val="Yu Gothic"/>
        <family val="3"/>
        <charset val="128"/>
      </rPr>
      <t>（音楽）舞台美術セット・プラン費同制作費</t>
    </r>
  </si>
  <si>
    <r>
      <rPr>
        <sz val="10"/>
        <color theme="1"/>
        <rFont val="Yu Gothic"/>
        <family val="3"/>
        <charset val="128"/>
      </rPr>
      <t>（演劇）音楽編集料</t>
    </r>
  </si>
  <si>
    <r>
      <rPr>
        <sz val="10"/>
        <color theme="1"/>
        <rFont val="Yu Gothic"/>
        <family val="3"/>
        <charset val="128"/>
      </rPr>
      <t>（伝統芸能）めくり</t>
    </r>
  </si>
  <si>
    <r>
      <rPr>
        <sz val="10"/>
        <color theme="1"/>
        <rFont val="Yu Gothic"/>
        <family val="3"/>
        <charset val="128"/>
      </rPr>
      <t>（伝統芸能）晒（さらし）代</t>
    </r>
  </si>
  <si>
    <r>
      <rPr>
        <sz val="10"/>
        <color theme="1"/>
        <rFont val="Yu Gothic"/>
        <family val="3"/>
        <charset val="128"/>
      </rPr>
      <t>（演劇）音響プラン料</t>
    </r>
  </si>
  <si>
    <r>
      <rPr>
        <sz val="10"/>
        <color theme="1"/>
        <rFont val="Yu Gothic"/>
        <family val="3"/>
        <charset val="128"/>
      </rPr>
      <t>（伝統芸能）小裂代</t>
    </r>
  </si>
  <si>
    <r>
      <rPr>
        <sz val="10"/>
        <color theme="1"/>
        <rFont val="Yu Gothic"/>
        <family val="3"/>
        <charset val="128"/>
      </rPr>
      <t>（演劇）音響助手料</t>
    </r>
  </si>
  <si>
    <r>
      <rPr>
        <sz val="10"/>
        <color theme="1"/>
        <rFont val="Yu Gothic"/>
        <family val="3"/>
        <charset val="128"/>
      </rPr>
      <t>（伝統芸能）足袋代</t>
    </r>
  </si>
  <si>
    <r>
      <rPr>
        <sz val="10"/>
        <color theme="1"/>
        <rFont val="Yu Gothic"/>
        <family val="3"/>
        <charset val="128"/>
      </rPr>
      <t>（演劇）音響費（音響機材）</t>
    </r>
  </si>
  <si>
    <r>
      <rPr>
        <sz val="10"/>
        <color theme="1"/>
        <rFont val="Yu Gothic"/>
        <family val="3"/>
        <charset val="128"/>
      </rPr>
      <t>（伝統芸能）着肉代</t>
    </r>
  </si>
  <si>
    <r>
      <rPr>
        <sz val="10"/>
        <color theme="1"/>
        <rFont val="Yu Gothic"/>
        <family val="3"/>
        <charset val="128"/>
      </rPr>
      <t>（演劇）音源作成費／音源データ作成費</t>
    </r>
  </si>
  <si>
    <r>
      <rPr>
        <sz val="10"/>
        <color theme="1"/>
        <rFont val="Yu Gothic"/>
        <family val="3"/>
        <charset val="128"/>
      </rPr>
      <t>（演劇）音声ガイド費（音声ガイド機材借料、オペレーション）※障害者対応に係る経費を含む。）</t>
    </r>
  </si>
  <si>
    <r>
      <rPr>
        <sz val="10"/>
        <color theme="1"/>
        <rFont val="Yu Gothic"/>
        <family val="3"/>
        <charset val="128"/>
      </rPr>
      <t>（演劇）歌唱指導費</t>
    </r>
  </si>
  <si>
    <r>
      <rPr>
        <sz val="10"/>
        <color theme="1"/>
        <rFont val="Yu Gothic"/>
        <family val="3"/>
        <charset val="128"/>
      </rPr>
      <t>（演劇）楽器借料／鳴り物借料（伝統芸能）</t>
    </r>
  </si>
  <si>
    <r>
      <rPr>
        <sz val="10"/>
        <color theme="1"/>
        <rFont val="Yu Gothic"/>
        <family val="3"/>
        <charset val="128"/>
      </rPr>
      <t>（演劇）楽譜購入費</t>
    </r>
  </si>
  <si>
    <r>
      <rPr>
        <sz val="10"/>
        <color theme="1"/>
        <rFont val="Yu Gothic"/>
        <family val="3"/>
        <charset val="128"/>
      </rPr>
      <t>（演劇）楽譜借料</t>
    </r>
  </si>
  <si>
    <r>
      <rPr>
        <sz val="10"/>
        <color theme="1"/>
        <rFont val="Yu Gothic"/>
        <family val="3"/>
        <charset val="128"/>
      </rPr>
      <t>（演劇）楽譜制作料</t>
    </r>
  </si>
  <si>
    <r>
      <rPr>
        <sz val="10"/>
        <color theme="1"/>
        <rFont val="Yu Gothic"/>
        <family val="3"/>
        <charset val="128"/>
      </rPr>
      <t>（演劇）楽譜製作料</t>
    </r>
  </si>
  <si>
    <r>
      <rPr>
        <sz val="10"/>
        <color theme="1"/>
        <rFont val="Yu Gothic"/>
        <family val="3"/>
        <charset val="128"/>
      </rPr>
      <t>（演劇）監修料</t>
    </r>
  </si>
  <si>
    <r>
      <rPr>
        <sz val="10"/>
        <color theme="1"/>
        <rFont val="Yu Gothic"/>
        <family val="3"/>
        <charset val="128"/>
      </rPr>
      <t>（演劇）企画制作料※助成対象</t>
    </r>
    <r>
      <rPr>
        <sz val="10"/>
        <color theme="1"/>
        <rFont val="Arial"/>
        <family val="2"/>
      </rPr>
      <t xml:space="preserve"> </t>
    </r>
    <r>
      <rPr>
        <sz val="10"/>
        <color theme="1"/>
        <rFont val="Yu Gothic"/>
        <family val="3"/>
        <charset val="128"/>
      </rPr>
      <t>事業における企画・制作に関わるスタッフ人件費を対象とします。</t>
    </r>
  </si>
  <si>
    <r>
      <rPr>
        <sz val="10"/>
        <color theme="1"/>
        <rFont val="Yu Gothic"/>
        <family val="3"/>
        <charset val="128"/>
      </rPr>
      <t>（演劇）技術監督助手料</t>
    </r>
  </si>
  <si>
    <r>
      <rPr>
        <sz val="10"/>
        <color theme="1"/>
        <rFont val="Yu Gothic"/>
        <family val="3"/>
        <charset val="128"/>
      </rPr>
      <t>（演劇）技術監督費／テクニカルディレクター費</t>
    </r>
  </si>
  <si>
    <r>
      <rPr>
        <sz val="10"/>
        <color theme="1"/>
        <rFont val="Yu Gothic"/>
        <family val="3"/>
        <charset val="128"/>
      </rPr>
      <t>（演劇）擬闘指導費</t>
    </r>
  </si>
  <si>
    <r>
      <rPr>
        <sz val="10"/>
        <color theme="1"/>
        <rFont val="Yu Gothic"/>
        <family val="3"/>
        <charset val="128"/>
      </rPr>
      <t>（演劇）稽古ピアニスト費／稽古ピアノ費</t>
    </r>
  </si>
  <si>
    <r>
      <rPr>
        <sz val="10"/>
        <color theme="1"/>
        <rFont val="Yu Gothic"/>
        <family val="3"/>
        <charset val="128"/>
      </rPr>
      <t>（演劇）稽古ピアニスト料</t>
    </r>
  </si>
  <si>
    <r>
      <rPr>
        <sz val="10"/>
        <color theme="1"/>
        <rFont val="Yu Gothic"/>
        <family val="3"/>
        <charset val="128"/>
      </rPr>
      <t>（演劇）剣術指導料</t>
    </r>
  </si>
  <si>
    <r>
      <rPr>
        <sz val="10"/>
        <color theme="1"/>
        <rFont val="Yu Gothic"/>
        <family val="3"/>
        <charset val="128"/>
      </rPr>
      <t>（演劇）言語指導料</t>
    </r>
  </si>
  <si>
    <r>
      <rPr>
        <sz val="10"/>
        <color theme="1"/>
        <rFont val="Yu Gothic"/>
        <family val="3"/>
        <charset val="128"/>
      </rPr>
      <t>（演劇）構成費</t>
    </r>
  </si>
  <si>
    <r>
      <rPr>
        <sz val="10"/>
        <color theme="1"/>
        <rFont val="Yu Gothic"/>
        <family val="3"/>
        <charset val="128"/>
      </rPr>
      <t>（演劇）構成料・ドラマトゥルク（リサーチャー）・監修料</t>
    </r>
  </si>
  <si>
    <r>
      <rPr>
        <sz val="10"/>
        <color theme="1"/>
        <rFont val="Yu Gothic"/>
        <family val="3"/>
        <charset val="128"/>
      </rPr>
      <t>（演劇）合唱指揮料</t>
    </r>
  </si>
  <si>
    <r>
      <rPr>
        <sz val="10"/>
        <color theme="1"/>
        <rFont val="Yu Gothic"/>
        <family val="3"/>
        <charset val="128"/>
      </rPr>
      <t>（演劇）合唱指導料</t>
    </r>
  </si>
  <si>
    <r>
      <rPr>
        <sz val="10"/>
        <color theme="1"/>
        <rFont val="Yu Gothic"/>
        <family val="3"/>
        <charset val="128"/>
      </rPr>
      <t>（演劇）殺陣師費／殺陣指導費　</t>
    </r>
  </si>
  <si>
    <r>
      <rPr>
        <sz val="10"/>
        <color theme="1"/>
        <rFont val="Yu Gothic"/>
        <family val="3"/>
        <charset val="128"/>
      </rPr>
      <t>（演劇）字幕費（字幕機材借料、オペレーション）※障害者対応に係る経費を含む。）</t>
    </r>
  </si>
  <si>
    <r>
      <rPr>
        <sz val="10"/>
        <color theme="1"/>
        <rFont val="Yu Gothic"/>
        <family val="3"/>
        <charset val="128"/>
      </rPr>
      <t>（演劇）写譜料</t>
    </r>
  </si>
  <si>
    <r>
      <rPr>
        <sz val="10"/>
        <color theme="1"/>
        <rFont val="Yu Gothic"/>
        <family val="3"/>
        <charset val="128"/>
      </rPr>
      <t>（演劇）所作指導費</t>
    </r>
  </si>
  <si>
    <r>
      <rPr>
        <sz val="10"/>
        <color theme="1"/>
        <rFont val="Yu Gothic"/>
        <family val="3"/>
        <charset val="128"/>
      </rPr>
      <t>（演劇）所作指導料</t>
    </r>
  </si>
  <si>
    <r>
      <rPr>
        <sz val="10"/>
        <color theme="1"/>
        <rFont val="Yu Gothic"/>
        <family val="3"/>
        <charset val="128"/>
      </rPr>
      <t>（演劇）照明プラン料</t>
    </r>
  </si>
  <si>
    <r>
      <rPr>
        <sz val="10"/>
        <color theme="1"/>
        <rFont val="Yu Gothic"/>
        <family val="3"/>
        <charset val="128"/>
      </rPr>
      <t>（演劇）照明助手料</t>
    </r>
  </si>
  <si>
    <r>
      <rPr>
        <sz val="10"/>
        <color theme="1"/>
        <rFont val="Yu Gothic"/>
        <family val="3"/>
        <charset val="128"/>
      </rPr>
      <t>（演劇）照明費（照明機材）</t>
    </r>
  </si>
  <si>
    <r>
      <rPr>
        <sz val="10"/>
        <color theme="1"/>
        <rFont val="Yu Gothic"/>
        <family val="3"/>
        <charset val="128"/>
      </rPr>
      <t>（演劇）振付家費／振付料</t>
    </r>
  </si>
  <si>
    <r>
      <rPr>
        <sz val="10"/>
        <color theme="1"/>
        <rFont val="Yu Gothic"/>
        <family val="3"/>
        <charset val="128"/>
      </rPr>
      <t>（演劇）振付指導料</t>
    </r>
  </si>
  <si>
    <r>
      <rPr>
        <sz val="10"/>
        <color theme="1"/>
        <rFont val="Yu Gothic"/>
        <family val="3"/>
        <charset val="128"/>
      </rPr>
      <t>（演劇）振付助手費／振付アシスタント費</t>
    </r>
  </si>
  <si>
    <r>
      <rPr>
        <sz val="10"/>
        <color theme="1"/>
        <rFont val="Yu Gothic"/>
        <family val="3"/>
        <charset val="128"/>
      </rPr>
      <t>（演劇）振付料</t>
    </r>
  </si>
  <si>
    <r>
      <rPr>
        <sz val="10"/>
        <color theme="1"/>
        <rFont val="Yu Gothic"/>
        <family val="3"/>
        <charset val="128"/>
      </rPr>
      <t>（演劇）制作進行</t>
    </r>
  </si>
  <si>
    <r>
      <rPr>
        <sz val="10"/>
        <color theme="1"/>
        <rFont val="Yu Gothic"/>
        <family val="3"/>
        <charset val="128"/>
      </rPr>
      <t>（演劇）声楽指導料</t>
    </r>
  </si>
  <si>
    <r>
      <rPr>
        <sz val="10"/>
        <color theme="1"/>
        <rFont val="Yu Gothic"/>
        <family val="3"/>
        <charset val="128"/>
      </rPr>
      <t>（演劇）台本印刷料</t>
    </r>
  </si>
  <si>
    <r>
      <rPr>
        <sz val="10"/>
        <color theme="1"/>
        <rFont val="Yu Gothic"/>
        <family val="3"/>
        <charset val="128"/>
      </rPr>
      <t>（演劇）調律料</t>
    </r>
  </si>
  <si>
    <r>
      <rPr>
        <sz val="10"/>
        <color theme="1"/>
        <rFont val="Yu Gothic"/>
        <family val="3"/>
        <charset val="128"/>
      </rPr>
      <t>（演劇）特殊効果プラン費／特殊効果デザイン費</t>
    </r>
  </si>
  <si>
    <r>
      <rPr>
        <sz val="10"/>
        <color theme="1"/>
        <rFont val="Yu Gothic"/>
        <family val="3"/>
        <charset val="128"/>
      </rPr>
      <t>（演劇）特殊効果プラン料</t>
    </r>
  </si>
  <si>
    <r>
      <rPr>
        <sz val="10"/>
        <color theme="1"/>
        <rFont val="Yu Gothic"/>
        <family val="3"/>
        <charset val="128"/>
      </rPr>
      <t>（演劇）特殊効果費・機材借料（特殊効果に係る）</t>
    </r>
  </si>
  <si>
    <r>
      <rPr>
        <sz val="10"/>
        <color theme="1"/>
        <rFont val="Yu Gothic"/>
        <family val="3"/>
        <charset val="128"/>
      </rPr>
      <t>（演劇）美術助手料</t>
    </r>
  </si>
  <si>
    <r>
      <rPr>
        <sz val="10"/>
        <color theme="1"/>
        <rFont val="Yu Gothic"/>
        <family val="3"/>
        <charset val="128"/>
      </rPr>
      <t>（演劇）舞台監督プラン費／舞台監督費</t>
    </r>
  </si>
  <si>
    <r>
      <rPr>
        <sz val="10"/>
        <color theme="1"/>
        <rFont val="Yu Gothic"/>
        <family val="3"/>
        <charset val="128"/>
      </rPr>
      <t>（演劇）編曲料</t>
    </r>
  </si>
  <si>
    <r>
      <rPr>
        <sz val="10"/>
        <color theme="1"/>
        <rFont val="Yu Gothic"/>
        <family val="3"/>
        <charset val="128"/>
      </rPr>
      <t>（演劇）方言指導費</t>
    </r>
  </si>
  <si>
    <r>
      <rPr>
        <sz val="10"/>
        <color theme="1"/>
        <rFont val="Yu Gothic"/>
        <family val="3"/>
        <charset val="128"/>
      </rPr>
      <t>（演劇）翻訳料</t>
    </r>
  </si>
  <si>
    <r>
      <rPr>
        <sz val="10"/>
        <color theme="1"/>
        <rFont val="Yu Gothic"/>
        <family val="3"/>
        <charset val="128"/>
      </rPr>
      <t>（音楽）</t>
    </r>
    <r>
      <rPr>
        <sz val="10"/>
        <color theme="1"/>
        <rFont val="Arial"/>
        <family val="2"/>
      </rPr>
      <t>LED/</t>
    </r>
    <r>
      <rPr>
        <sz val="10"/>
        <color theme="1"/>
        <rFont val="Yu Gothic"/>
        <family val="3"/>
        <charset val="128"/>
      </rPr>
      <t>電飾</t>
    </r>
    <r>
      <rPr>
        <sz val="10"/>
        <color theme="1"/>
        <rFont val="Arial"/>
        <family val="2"/>
      </rPr>
      <t>/PIXMOB</t>
    </r>
  </si>
  <si>
    <r>
      <rPr>
        <sz val="10"/>
        <color theme="1"/>
        <rFont val="Yu Gothic"/>
        <family val="3"/>
        <charset val="128"/>
      </rPr>
      <t>（音楽）インストラクター</t>
    </r>
  </si>
  <si>
    <r>
      <rPr>
        <sz val="10"/>
        <color theme="1"/>
        <rFont val="Yu Gothic"/>
        <family val="3"/>
        <charset val="128"/>
      </rPr>
      <t>（音楽）エンジニア</t>
    </r>
  </si>
  <si>
    <r>
      <rPr>
        <sz val="10"/>
        <color theme="1"/>
        <rFont val="Yu Gothic"/>
        <family val="3"/>
        <charset val="128"/>
      </rPr>
      <t>（音楽）スタイリスト</t>
    </r>
  </si>
  <si>
    <r>
      <rPr>
        <sz val="10"/>
        <color theme="1"/>
        <rFont val="Yu Gothic"/>
        <family val="3"/>
        <charset val="128"/>
      </rPr>
      <t>（音楽）ステージデザイン費</t>
    </r>
  </si>
  <si>
    <r>
      <rPr>
        <sz val="10"/>
        <color theme="1"/>
        <rFont val="Yu Gothic"/>
        <family val="3"/>
        <charset val="128"/>
      </rPr>
      <t>（音楽）トレーナー（指導料と同義）</t>
    </r>
  </si>
  <si>
    <r>
      <rPr>
        <sz val="10"/>
        <color theme="1"/>
        <rFont val="Yu Gothic"/>
        <family val="3"/>
        <charset val="128"/>
      </rPr>
      <t>（音楽）プロデューサー料</t>
    </r>
  </si>
  <si>
    <r>
      <rPr>
        <sz val="10"/>
        <color theme="1"/>
        <rFont val="Yu Gothic"/>
        <family val="3"/>
        <charset val="128"/>
      </rPr>
      <t>（音楽）プロンプター</t>
    </r>
  </si>
  <si>
    <r>
      <rPr>
        <sz val="10"/>
        <color theme="1"/>
        <rFont val="Yu Gothic"/>
        <family val="3"/>
        <charset val="128"/>
      </rPr>
      <t>（音楽）ヘアメイク</t>
    </r>
  </si>
  <si>
    <r>
      <rPr>
        <sz val="10"/>
        <color theme="1"/>
        <rFont val="Yu Gothic"/>
        <family val="3"/>
        <charset val="128"/>
      </rPr>
      <t>（音楽）メイク道具・人件費</t>
    </r>
  </si>
  <si>
    <r>
      <rPr>
        <sz val="10"/>
        <color theme="1"/>
        <rFont val="Yu Gothic"/>
        <family val="3"/>
        <charset val="128"/>
      </rPr>
      <t>（音楽）ライブカメラ</t>
    </r>
  </si>
  <si>
    <r>
      <rPr>
        <sz val="10"/>
        <color theme="1"/>
        <rFont val="Yu Gothic"/>
        <family val="3"/>
        <charset val="128"/>
      </rPr>
      <t>（音楽）リハーサル</t>
    </r>
  </si>
  <si>
    <r>
      <rPr>
        <sz val="10"/>
        <color theme="1"/>
        <rFont val="Yu Gothic"/>
        <family val="3"/>
        <charset val="128"/>
      </rPr>
      <t>（音楽）リハーサルスタジオ費</t>
    </r>
  </si>
  <si>
    <r>
      <rPr>
        <sz val="10"/>
        <color theme="1"/>
        <rFont val="Yu Gothic"/>
        <family val="3"/>
        <charset val="128"/>
      </rPr>
      <t>（音楽）レーザー</t>
    </r>
  </si>
  <si>
    <r>
      <rPr>
        <sz val="10"/>
        <color theme="1"/>
        <rFont val="Yu Gothic"/>
        <family val="3"/>
        <charset val="128"/>
      </rPr>
      <t>（音楽）映像費（舞台上で使用する映像に関わる費用）</t>
    </r>
  </si>
  <si>
    <r>
      <rPr>
        <sz val="10"/>
        <color theme="1"/>
        <rFont val="Yu Gothic"/>
        <family val="3"/>
        <charset val="128"/>
      </rPr>
      <t>（音楽）演出</t>
    </r>
    <r>
      <rPr>
        <sz val="10"/>
        <color theme="1"/>
        <rFont val="Arial"/>
        <family val="2"/>
      </rPr>
      <t>/CG</t>
    </r>
    <r>
      <rPr>
        <sz val="10"/>
        <color theme="1"/>
        <rFont val="Yu Gothic"/>
        <family val="3"/>
        <charset val="128"/>
      </rPr>
      <t>制作</t>
    </r>
  </si>
  <si>
    <r>
      <rPr>
        <sz val="10"/>
        <color theme="1"/>
        <rFont val="Yu Gothic"/>
        <family val="3"/>
        <charset val="128"/>
      </rPr>
      <t>（音楽）演出料</t>
    </r>
  </si>
  <si>
    <r>
      <rPr>
        <sz val="10"/>
        <color theme="1"/>
        <rFont val="Yu Gothic"/>
        <family val="3"/>
        <charset val="128"/>
      </rPr>
      <t>（音楽）音響</t>
    </r>
  </si>
  <si>
    <r>
      <rPr>
        <sz val="10"/>
        <color theme="1"/>
        <rFont val="Yu Gothic"/>
        <family val="3"/>
        <charset val="128"/>
      </rPr>
      <t>（音楽）楽器等機材レンタル費・同運送費</t>
    </r>
  </si>
  <si>
    <r>
      <rPr>
        <sz val="10"/>
        <color theme="1"/>
        <rFont val="Yu Gothic"/>
        <family val="3"/>
        <charset val="128"/>
      </rPr>
      <t>（音楽）機材レンタル費（障害者対応機材含む）</t>
    </r>
  </si>
  <si>
    <r>
      <rPr>
        <sz val="10"/>
        <color theme="1"/>
        <rFont val="Yu Gothic"/>
        <family val="3"/>
        <charset val="128"/>
      </rPr>
      <t>（音楽）稽古場借料</t>
    </r>
  </si>
  <si>
    <r>
      <rPr>
        <sz val="10"/>
        <color theme="1"/>
        <rFont val="Yu Gothic"/>
        <family val="3"/>
        <charset val="128"/>
      </rPr>
      <t>（音楽）公演用アプリ開発・運営費</t>
    </r>
  </si>
  <si>
    <r>
      <rPr>
        <sz val="10"/>
        <color theme="1"/>
        <rFont val="Yu Gothic"/>
        <family val="3"/>
        <charset val="128"/>
      </rPr>
      <t>（音楽）照明費・音響費（プラン費含む）</t>
    </r>
  </si>
  <si>
    <r>
      <rPr>
        <sz val="10"/>
        <color theme="1"/>
        <rFont val="Yu Gothic"/>
        <family val="3"/>
        <charset val="128"/>
      </rPr>
      <t>（音楽）振付プラン費・振付指導料</t>
    </r>
  </si>
  <si>
    <r>
      <rPr>
        <sz val="10"/>
        <color theme="1"/>
        <rFont val="Yu Gothic"/>
        <family val="3"/>
        <charset val="128"/>
      </rPr>
      <t>（音楽）調律費</t>
    </r>
  </si>
  <si>
    <r>
      <rPr>
        <sz val="10"/>
        <color theme="1"/>
        <rFont val="Yu Gothic"/>
        <family val="3"/>
        <charset val="128"/>
      </rPr>
      <t>（音楽）電源</t>
    </r>
  </si>
  <si>
    <r>
      <rPr>
        <sz val="10"/>
        <color theme="1"/>
        <rFont val="Yu Gothic"/>
        <family val="3"/>
        <charset val="128"/>
      </rPr>
      <t>（音楽）特殊効果</t>
    </r>
  </si>
  <si>
    <r>
      <rPr>
        <sz val="10"/>
        <color theme="1"/>
        <rFont val="Yu Gothic"/>
        <family val="3"/>
        <charset val="128"/>
      </rPr>
      <t>（伝統芸能）顔師（かおし）</t>
    </r>
  </si>
  <si>
    <r>
      <rPr>
        <sz val="10"/>
        <color theme="1"/>
        <rFont val="Yu Gothic"/>
        <family val="3"/>
        <charset val="128"/>
      </rPr>
      <t>（伝統芸能）子役指導料</t>
    </r>
  </si>
  <si>
    <r>
      <rPr>
        <sz val="10"/>
        <color theme="1"/>
        <rFont val="Yu Gothic"/>
        <family val="3"/>
        <charset val="128"/>
      </rPr>
      <t>（伝統芸能）立師料</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</si>
</sst>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quot;¥&quot;\-#,##0"/>
    <numFmt numFmtId="6" formatCode="&quot;¥&quot;#,##0;[Red]&quot;¥&quot;\-#,##0"/>
    <numFmt numFmtId="176" formatCode="#"/>
    <numFmt numFmtId="177" formatCode="&quot;¥&quot;#,##0_);[Red]\(&quot;¥&quot;#,##0\)"/>
    <numFmt numFmtId="178" formatCode="[$-F800]dddd\,\ mmmm\ dd\,\ yyyy"/>
    <numFmt numFmtId="179" formatCode="#,##0_ "/>
    <numFmt numFmtId="180" formatCode="#,##0&quot;人&quot;"/>
    <numFmt numFmtId="181" formatCode="0_);[Red]\(0\)"/>
  </numFmts>
  <fonts count="64">
    <font>
      <sz val="11"/>
      <color theme="1"/>
      <name val="Yu Gothic"/>
      <family val="3"/>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6"/>
      <name val="Yu Gothic"/>
      <family val="3"/>
      <charset val="128"/>
    </font>
    <font>
      <sz val="6"/>
      <name val="ＭＳ Ｐゴシック"/>
      <family val="3"/>
      <charset val="128"/>
    </font>
    <font>
      <sz val="12"/>
      <color theme="1"/>
      <name val="Yu Gothic"/>
      <family val="3"/>
      <charset val="128"/>
      <scheme val="minor"/>
    </font>
    <font>
      <sz val="11"/>
      <color theme="1"/>
      <name val="Yu Gothic"/>
      <family val="3"/>
      <charset val="128"/>
      <scheme val="minor"/>
    </font>
    <font>
      <sz val="6"/>
      <name val="Yu Gothic"/>
      <family val="3"/>
      <charset val="128"/>
      <scheme val="minor"/>
    </font>
    <font>
      <sz val="18"/>
      <color theme="0"/>
      <name val="ＭＳ Ｐゴシック"/>
      <family val="3"/>
      <charset val="128"/>
    </font>
    <font>
      <sz val="10"/>
      <name val="Arial"/>
      <family val="2"/>
    </font>
    <font>
      <sz val="10"/>
      <name val="ＭＳ Ｐゴシック"/>
      <family val="3"/>
      <charset val="128"/>
    </font>
    <font>
      <sz val="6"/>
      <name val="Yu Gothic"/>
      <family val="2"/>
      <charset val="128"/>
      <scheme val="minor"/>
    </font>
    <font>
      <sz val="11"/>
      <name val="ＭＳ Ｐゴシック"/>
      <family val="3"/>
      <charset val="128"/>
    </font>
    <font>
      <sz val="10"/>
      <color theme="1"/>
      <name val="Arial"/>
      <family val="2"/>
    </font>
    <font>
      <sz val="10"/>
      <color theme="1"/>
      <name val="Yu Gothic"/>
      <family val="3"/>
      <charset val="128"/>
    </font>
    <font>
      <sz val="10"/>
      <color theme="1"/>
      <name val="ＭＳ Ｐゴシック"/>
      <family val="3"/>
      <charset val="128"/>
    </font>
    <font>
      <sz val="10"/>
      <name val="ＭＳ ゴシック"/>
      <family val="3"/>
      <charset val="128"/>
    </font>
    <font>
      <sz val="16"/>
      <name val="Meiryo UI"/>
      <family val="3"/>
      <charset val="128"/>
    </font>
    <font>
      <sz val="16"/>
      <color theme="1"/>
      <name val="Meiryo UI"/>
      <family val="3"/>
      <charset val="128"/>
    </font>
    <font>
      <b/>
      <sz val="24"/>
      <color theme="1"/>
      <name val="Meiryo UI"/>
      <family val="3"/>
      <charset val="128"/>
    </font>
    <font>
      <sz val="12"/>
      <color theme="1"/>
      <name val="Meiryo UI"/>
      <family val="3"/>
      <charset val="128"/>
    </font>
    <font>
      <sz val="14"/>
      <color theme="1"/>
      <name val="Meiryo UI"/>
      <family val="3"/>
      <charset val="128"/>
    </font>
    <font>
      <sz val="22"/>
      <color theme="1"/>
      <name val="Meiryo UI"/>
      <family val="3"/>
      <charset val="128"/>
    </font>
    <font>
      <sz val="22"/>
      <name val="Meiryo UI"/>
      <family val="3"/>
      <charset val="128"/>
    </font>
    <font>
      <sz val="18"/>
      <color rgb="FFFF0000"/>
      <name val="Meiryo UI"/>
      <family val="3"/>
      <charset val="128"/>
    </font>
    <font>
      <sz val="12"/>
      <color rgb="FFFF0000"/>
      <name val="Meiryo UI"/>
      <family val="3"/>
      <charset val="128"/>
    </font>
    <font>
      <sz val="12"/>
      <color rgb="FF0070C0"/>
      <name val="Meiryo UI"/>
      <family val="3"/>
      <charset val="128"/>
    </font>
    <font>
      <sz val="14"/>
      <name val="Meiryo UI"/>
      <family val="3"/>
      <charset val="128"/>
    </font>
    <font>
      <sz val="20"/>
      <color theme="1"/>
      <name val="Meiryo UI"/>
      <family val="3"/>
      <charset val="128"/>
    </font>
    <font>
      <sz val="20"/>
      <name val="Meiryo UI"/>
      <family val="3"/>
      <charset val="128"/>
    </font>
    <font>
      <sz val="18"/>
      <color theme="0"/>
      <name val="Meiryo UI"/>
      <family val="3"/>
      <charset val="128"/>
    </font>
    <font>
      <b/>
      <sz val="20"/>
      <color theme="1"/>
      <name val="Meiryo UI"/>
      <family val="3"/>
      <charset val="128"/>
    </font>
    <font>
      <sz val="12"/>
      <name val="Meiryo UI"/>
      <family val="3"/>
      <charset val="128"/>
    </font>
    <font>
      <sz val="24"/>
      <color theme="1"/>
      <name val="Meiryo UI"/>
      <family val="3"/>
      <charset val="128"/>
    </font>
    <font>
      <sz val="11"/>
      <color theme="1"/>
      <name val="Meiryo UI"/>
      <family val="3"/>
      <charset val="128"/>
    </font>
    <font>
      <b/>
      <sz val="36"/>
      <color theme="1"/>
      <name val="Meiryo UI"/>
      <family val="3"/>
      <charset val="128"/>
    </font>
    <font>
      <b/>
      <sz val="36"/>
      <name val="Meiryo UI"/>
      <family val="3"/>
      <charset val="128"/>
    </font>
    <font>
      <b/>
      <sz val="18"/>
      <color rgb="FFC00000"/>
      <name val="Meiryo UI"/>
      <family val="3"/>
      <charset val="128"/>
    </font>
    <font>
      <b/>
      <sz val="18"/>
      <color theme="1"/>
      <name val="Meiryo UI"/>
      <family val="3"/>
      <charset val="128"/>
    </font>
    <font>
      <b/>
      <sz val="14"/>
      <color theme="1"/>
      <name val="Meiryo UI"/>
      <family val="3"/>
      <charset val="128"/>
    </font>
    <font>
      <b/>
      <sz val="16"/>
      <color theme="1"/>
      <name val="Meiryo UI"/>
      <family val="3"/>
      <charset val="128"/>
    </font>
    <font>
      <b/>
      <sz val="16"/>
      <name val="Meiryo UI"/>
      <family val="3"/>
      <charset val="128"/>
    </font>
    <font>
      <b/>
      <sz val="14"/>
      <name val="Meiryo UI"/>
      <family val="3"/>
      <charset val="128"/>
    </font>
    <font>
      <sz val="11"/>
      <color theme="1"/>
      <name val="Yu Gothic UI"/>
      <family val="3"/>
      <charset val="128"/>
    </font>
    <font>
      <sz val="11"/>
      <color theme="0" tint="-0.499984740745262"/>
      <name val="Yu Gothic UI"/>
      <family val="3"/>
      <charset val="128"/>
    </font>
    <font>
      <b/>
      <sz val="11"/>
      <color theme="0"/>
      <name val="Yu Gothic UI"/>
      <family val="3"/>
      <charset val="128"/>
    </font>
    <font>
      <sz val="11"/>
      <color rgb="FFC00000"/>
      <name val="Yu Gothic UI"/>
      <family val="3"/>
      <charset val="128"/>
    </font>
    <font>
      <sz val="12"/>
      <color rgb="FFC00000"/>
      <name val="Meiryo UI"/>
      <family val="3"/>
      <charset val="128"/>
    </font>
    <font>
      <b/>
      <sz val="11"/>
      <color theme="1"/>
      <name val="Yu Gothic UI"/>
      <family val="3"/>
      <charset val="128"/>
    </font>
    <font>
      <u/>
      <sz val="9"/>
      <color theme="1"/>
      <name val="Meiryo UI"/>
      <family val="3"/>
      <charset val="128"/>
    </font>
    <font>
      <sz val="9"/>
      <color theme="1"/>
      <name val="Meiryo UI"/>
      <family val="3"/>
      <charset val="128"/>
    </font>
    <font>
      <sz val="9"/>
      <name val="Meiryo UI"/>
      <family val="3"/>
      <charset val="128"/>
    </font>
    <font>
      <sz val="10"/>
      <name val="Meiryo UI"/>
      <family val="3"/>
      <charset val="128"/>
    </font>
    <font>
      <b/>
      <sz val="18"/>
      <name val="Meiryo UI"/>
      <family val="3"/>
      <charset val="128"/>
    </font>
    <font>
      <b/>
      <sz val="12"/>
      <color theme="1"/>
      <name val="Meiryo UI"/>
      <family val="3"/>
      <charset val="128"/>
    </font>
    <font>
      <sz val="16"/>
      <color rgb="FFFF0000"/>
      <name val="Meiryo UI"/>
      <family val="3"/>
      <charset val="128"/>
    </font>
    <font>
      <sz val="16"/>
      <color theme="0"/>
      <name val="Meiryo UI"/>
      <family val="3"/>
      <charset val="128"/>
    </font>
    <font>
      <sz val="6"/>
      <color theme="0"/>
      <name val="Meiryo UI"/>
      <family val="3"/>
      <charset val="128"/>
    </font>
    <font>
      <sz val="14"/>
      <color theme="0"/>
      <name val="Meiryo UI"/>
      <family val="3"/>
      <charset val="128"/>
    </font>
    <font>
      <sz val="12"/>
      <color theme="0"/>
      <name val="Meiryo UI"/>
      <family val="3"/>
      <charset val="128"/>
    </font>
    <font>
      <sz val="16"/>
      <color rgb="FF000000"/>
      <name val="Meiryo UI"/>
      <family val="3"/>
      <charset val="128"/>
    </font>
    <font>
      <sz val="14"/>
      <color rgb="FF000000"/>
      <name val="Meiryo UI"/>
      <family val="3"/>
      <charset val="128"/>
    </font>
  </fonts>
  <fills count="20">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9" tint="-0.249977111117893"/>
        <bgColor indexed="64"/>
      </patternFill>
    </fill>
    <fill>
      <patternFill patternType="solid">
        <fgColor theme="4" tint="-0.249977111117893"/>
        <bgColor indexed="64"/>
      </patternFill>
    </fill>
    <fill>
      <patternFill patternType="solid">
        <fgColor rgb="FFFFFF00"/>
        <bgColor indexed="64"/>
      </patternFill>
    </fill>
    <fill>
      <patternFill patternType="solid">
        <fgColor theme="0" tint="-0.499984740745262"/>
        <bgColor indexed="64"/>
      </patternFill>
    </fill>
    <fill>
      <patternFill patternType="solid">
        <fgColor theme="5"/>
        <bgColor indexed="64"/>
      </patternFill>
    </fill>
    <fill>
      <patternFill patternType="solid">
        <fgColor rgb="FFFF0000"/>
        <bgColor indexed="64"/>
      </patternFill>
    </fill>
    <fill>
      <patternFill patternType="solid">
        <fgColor theme="4" tint="0.39997558519241921"/>
        <bgColor indexed="64"/>
      </patternFill>
    </fill>
    <fill>
      <patternFill patternType="solid">
        <fgColor theme="0"/>
        <bgColor indexed="64"/>
      </patternFill>
    </fill>
    <fill>
      <patternFill patternType="solid">
        <fgColor theme="7" tint="0.79998168889431442"/>
        <bgColor indexed="64"/>
      </patternFill>
    </fill>
    <fill>
      <patternFill patternType="solid">
        <fgColor rgb="FFFFFAEB"/>
        <bgColor indexed="64"/>
      </patternFill>
    </fill>
    <fill>
      <patternFill patternType="solid">
        <fgColor rgb="FFFFFDF7"/>
        <bgColor indexed="64"/>
      </patternFill>
    </fill>
    <fill>
      <patternFill patternType="solid">
        <fgColor theme="0" tint="-0.249977111117893"/>
        <bgColor indexed="64"/>
      </patternFill>
    </fill>
    <fill>
      <patternFill patternType="solid">
        <fgColor rgb="FFCCFFFF"/>
        <bgColor indexed="64"/>
      </patternFill>
    </fill>
    <fill>
      <patternFill patternType="solid">
        <fgColor rgb="FFFFDDDD"/>
        <bgColor indexed="64"/>
      </patternFill>
    </fill>
    <fill>
      <patternFill patternType="solid">
        <fgColor theme="4"/>
        <bgColor indexed="64"/>
      </patternFill>
    </fill>
    <fill>
      <patternFill patternType="solid">
        <fgColor theme="5" tint="0.79998168889431442"/>
        <bgColor indexed="64"/>
      </patternFill>
    </fill>
  </fills>
  <borders count="6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auto="1"/>
      </left>
      <right/>
      <top/>
      <bottom style="thin">
        <color auto="1"/>
      </bottom>
      <diagonal/>
    </border>
    <border>
      <left/>
      <right style="thin">
        <color auto="1"/>
      </right>
      <top/>
      <bottom style="thin">
        <color auto="1"/>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bottom style="hair">
        <color indexed="64"/>
      </bottom>
      <diagonal/>
    </border>
    <border>
      <left style="thin">
        <color auto="1"/>
      </left>
      <right style="thin">
        <color indexed="64"/>
      </right>
      <top style="double">
        <color indexed="64"/>
      </top>
      <bottom style="thin">
        <color auto="1"/>
      </bottom>
      <diagonal/>
    </border>
    <border>
      <left/>
      <right/>
      <top/>
      <bottom style="hair">
        <color indexed="64"/>
      </bottom>
      <diagonal/>
    </border>
    <border>
      <left style="thin">
        <color indexed="64"/>
      </left>
      <right/>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bottom style="hair">
        <color indexed="64"/>
      </bottom>
      <diagonal/>
    </border>
    <border>
      <left/>
      <right/>
      <top style="hair">
        <color indexed="64"/>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bottom style="double">
        <color indexed="64"/>
      </bottom>
      <diagonal/>
    </border>
    <border>
      <left/>
      <right/>
      <top style="thin">
        <color indexed="64"/>
      </top>
      <bottom style="hair">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diagonal/>
    </border>
    <border diagonalUp="1">
      <left/>
      <right style="thin">
        <color indexed="64"/>
      </right>
      <top/>
      <bottom/>
      <diagonal style="thin">
        <color indexed="64"/>
      </diagonal>
    </border>
    <border diagonalDown="1">
      <left/>
      <right style="thin">
        <color indexed="64"/>
      </right>
      <top/>
      <bottom/>
      <diagonal style="thin">
        <color indexed="64"/>
      </diagonal>
    </border>
    <border>
      <left/>
      <right style="thin">
        <color indexed="64"/>
      </right>
      <top/>
      <bottom/>
      <diagonal/>
    </border>
    <border>
      <left style="hair">
        <color auto="1"/>
      </left>
      <right/>
      <top style="hair">
        <color auto="1"/>
      </top>
      <bottom style="hair">
        <color auto="1"/>
      </bottom>
      <diagonal/>
    </border>
    <border>
      <left style="medium">
        <color rgb="FFFF0000"/>
      </left>
      <right style="medium">
        <color rgb="FFFF0000"/>
      </right>
      <top style="medium">
        <color rgb="FFFF0000"/>
      </top>
      <bottom style="medium">
        <color rgb="FFFF0000"/>
      </bottom>
      <diagonal/>
    </border>
    <border>
      <left style="medium">
        <color rgb="FFFF0000"/>
      </left>
      <right style="thin">
        <color indexed="64"/>
      </right>
      <top style="thin">
        <color indexed="64"/>
      </top>
      <bottom style="thin">
        <color indexed="64"/>
      </bottom>
      <diagonal/>
    </border>
    <border diagonalUp="1">
      <left/>
      <right/>
      <top/>
      <bottom/>
      <diagonal style="thin">
        <color indexed="64"/>
      </diagonal>
    </border>
    <border diagonalDown="1">
      <left/>
      <right/>
      <top/>
      <bottom/>
      <diagonal style="thin">
        <color indexed="64"/>
      </diagonal>
    </border>
    <border>
      <left style="medium">
        <color rgb="FFFF0000"/>
      </left>
      <right style="medium">
        <color rgb="FFFF0000"/>
      </right>
      <top style="medium">
        <color rgb="FFFF0000"/>
      </top>
      <bottom style="thin">
        <color indexed="64"/>
      </bottom>
      <diagonal/>
    </border>
    <border>
      <left style="medium">
        <color rgb="FFFF0000"/>
      </left>
      <right style="medium">
        <color rgb="FFFF0000"/>
      </right>
      <top style="thin">
        <color indexed="64"/>
      </top>
      <bottom style="medium">
        <color rgb="FFFF0000"/>
      </bottom>
      <diagonal/>
    </border>
    <border>
      <left style="medium">
        <color rgb="FFFF0000"/>
      </left>
      <right style="medium">
        <color rgb="FFFF0000"/>
      </right>
      <top style="thin">
        <color indexed="64"/>
      </top>
      <bottom style="thin">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rgb="FFFF0000"/>
      </left>
      <right style="thin">
        <color indexed="64"/>
      </right>
      <top style="medium">
        <color rgb="FFFF0000"/>
      </top>
      <bottom style="medium">
        <color rgb="FFFF0000"/>
      </bottom>
      <diagonal/>
    </border>
    <border>
      <left style="thin">
        <color indexed="64"/>
      </left>
      <right style="thin">
        <color indexed="64"/>
      </right>
      <top style="medium">
        <color rgb="FFFF0000"/>
      </top>
      <bottom style="medium">
        <color rgb="FFFF0000"/>
      </bottom>
      <diagonal/>
    </border>
    <border>
      <left style="thin">
        <color indexed="64"/>
      </left>
      <right style="medium">
        <color rgb="FFFF0000"/>
      </right>
      <top style="medium">
        <color rgb="FFFF0000"/>
      </top>
      <bottom style="medium">
        <color rgb="FFFF0000"/>
      </bottom>
      <diagonal/>
    </border>
  </borders>
  <cellStyleXfs count="20">
    <xf numFmtId="0" fontId="0" fillId="0" borderId="0">
      <alignment vertical="center"/>
    </xf>
    <xf numFmtId="38" fontId="7" fillId="0" borderId="0" applyFont="0" applyFill="0" applyBorder="0" applyAlignment="0" applyProtection="0"/>
    <xf numFmtId="0" fontId="7" fillId="0" borderId="0"/>
    <xf numFmtId="38" fontId="8" fillId="0" borderId="0" applyFont="0" applyFill="0" applyBorder="0" applyAlignment="0" applyProtection="0">
      <alignment vertical="center"/>
    </xf>
    <xf numFmtId="0" fontId="11" fillId="0" borderId="0"/>
    <xf numFmtId="0" fontId="4" fillId="0" borderId="0">
      <alignment vertical="center"/>
    </xf>
    <xf numFmtId="0" fontId="14" fillId="0" borderId="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6" fontId="8"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6" fontId="8" fillId="0" borderId="0" applyFont="0" applyFill="0" applyBorder="0" applyAlignment="0" applyProtection="0">
      <alignment vertical="center"/>
    </xf>
  </cellStyleXfs>
  <cellXfs count="597">
    <xf numFmtId="0" fontId="0" fillId="0" borderId="0" xfId="0">
      <alignment vertical="center"/>
    </xf>
    <xf numFmtId="0" fontId="15" fillId="0" borderId="0" xfId="0" applyFont="1">
      <alignment vertical="center"/>
    </xf>
    <xf numFmtId="0" fontId="15" fillId="6" borderId="0" xfId="0" applyFont="1" applyFill="1">
      <alignment vertical="center"/>
    </xf>
    <xf numFmtId="0" fontId="15" fillId="8" borderId="0" xfId="0" applyFont="1" applyFill="1">
      <alignment vertical="center"/>
    </xf>
    <xf numFmtId="0" fontId="15" fillId="9" borderId="0" xfId="0" applyFont="1" applyFill="1">
      <alignment vertical="center"/>
    </xf>
    <xf numFmtId="0" fontId="15" fillId="10" borderId="0" xfId="0" applyFont="1" applyFill="1">
      <alignment vertical="center"/>
    </xf>
    <xf numFmtId="0" fontId="17" fillId="9" borderId="0" xfId="0" applyFont="1" applyFill="1">
      <alignment vertical="center"/>
    </xf>
    <xf numFmtId="0" fontId="12" fillId="8" borderId="13" xfId="4" applyFont="1" applyFill="1" applyBorder="1" applyAlignment="1">
      <alignment vertical="top"/>
    </xf>
    <xf numFmtId="0" fontId="12" fillId="7" borderId="13" xfId="4" applyFont="1" applyFill="1" applyBorder="1" applyAlignment="1">
      <alignment vertical="top"/>
    </xf>
    <xf numFmtId="0" fontId="12" fillId="6" borderId="13" xfId="4" applyFont="1" applyFill="1" applyBorder="1" applyAlignment="1">
      <alignment vertical="top"/>
    </xf>
    <xf numFmtId="0" fontId="11" fillId="6" borderId="13" xfId="4" applyFill="1" applyBorder="1" applyAlignment="1">
      <alignment vertical="top"/>
    </xf>
    <xf numFmtId="0" fontId="11" fillId="0" borderId="0" xfId="4" applyAlignment="1">
      <alignment vertical="top"/>
    </xf>
    <xf numFmtId="0" fontId="12" fillId="6" borderId="0" xfId="4" applyFont="1" applyFill="1" applyAlignment="1">
      <alignment vertical="top"/>
    </xf>
    <xf numFmtId="0" fontId="12" fillId="7" borderId="0" xfId="4" applyFont="1" applyFill="1" applyAlignment="1">
      <alignment vertical="top"/>
    </xf>
    <xf numFmtId="0" fontId="11" fillId="7" borderId="0" xfId="4" applyFill="1" applyAlignment="1">
      <alignment vertical="top"/>
    </xf>
    <xf numFmtId="0" fontId="12" fillId="0" borderId="0" xfId="4" applyFont="1" applyAlignment="1">
      <alignment vertical="top"/>
    </xf>
    <xf numFmtId="0" fontId="11" fillId="0" borderId="0" xfId="4" quotePrefix="1" applyAlignment="1">
      <alignment vertical="top"/>
    </xf>
    <xf numFmtId="0" fontId="0" fillId="0" borderId="0" xfId="0" applyAlignment="1">
      <alignment vertical="top"/>
    </xf>
    <xf numFmtId="0" fontId="18" fillId="9" borderId="13" xfId="4" applyFont="1" applyFill="1" applyBorder="1" applyAlignment="1">
      <alignment vertical="top"/>
    </xf>
    <xf numFmtId="0" fontId="18" fillId="10" borderId="13" xfId="4" applyFont="1" applyFill="1" applyBorder="1" applyAlignment="1">
      <alignment vertical="top"/>
    </xf>
    <xf numFmtId="0" fontId="21" fillId="0" borderId="0" xfId="2" applyFont="1" applyAlignment="1" applyProtection="1">
      <alignment vertical="center"/>
      <protection locked="0"/>
    </xf>
    <xf numFmtId="0" fontId="22" fillId="0" borderId="1" xfId="2" applyFont="1" applyBorder="1" applyAlignment="1" applyProtection="1">
      <alignment horizontal="left" vertical="top"/>
      <protection locked="0"/>
    </xf>
    <xf numFmtId="5" fontId="23" fillId="0" borderId="2" xfId="2" applyNumberFormat="1" applyFont="1" applyBorder="1" applyAlignment="1" applyProtection="1">
      <alignment horizontal="right" vertical="top"/>
      <protection locked="0"/>
    </xf>
    <xf numFmtId="5" fontId="23" fillId="0" borderId="2" xfId="1" applyNumberFormat="1" applyFont="1" applyBorder="1" applyAlignment="1" applyProtection="1">
      <alignment horizontal="right" vertical="top"/>
      <protection locked="0"/>
    </xf>
    <xf numFmtId="0" fontId="20" fillId="0" borderId="4" xfId="2" applyFont="1" applyBorder="1" applyAlignment="1" applyProtection="1">
      <alignment horizontal="left" vertical="top"/>
      <protection locked="0"/>
    </xf>
    <xf numFmtId="0" fontId="22" fillId="0" borderId="5" xfId="2" applyFont="1" applyBorder="1" applyAlignment="1" applyProtection="1">
      <alignment horizontal="left" vertical="top"/>
      <protection locked="0"/>
    </xf>
    <xf numFmtId="0" fontId="22" fillId="0" borderId="4" xfId="2" applyFont="1" applyBorder="1" applyAlignment="1" applyProtection="1">
      <alignment horizontal="left" vertical="top"/>
      <protection locked="0"/>
    </xf>
    <xf numFmtId="0" fontId="20" fillId="0" borderId="9" xfId="2" applyFont="1" applyBorder="1" applyAlignment="1" applyProtection="1">
      <alignment horizontal="left" vertical="top" wrapText="1"/>
      <protection locked="0"/>
    </xf>
    <xf numFmtId="0" fontId="23" fillId="0" borderId="5" xfId="2" applyFont="1" applyBorder="1" applyAlignment="1" applyProtection="1">
      <alignment horizontal="left" vertical="top" wrapText="1"/>
      <protection locked="0"/>
    </xf>
    <xf numFmtId="0" fontId="20" fillId="16" borderId="9" xfId="2" applyFont="1" applyFill="1" applyBorder="1" applyAlignment="1" applyProtection="1">
      <alignment horizontal="left" vertical="top"/>
      <protection locked="0"/>
    </xf>
    <xf numFmtId="0" fontId="20" fillId="0" borderId="0" xfId="2" applyFont="1" applyAlignment="1" applyProtection="1">
      <alignment horizontal="left" vertical="top"/>
      <protection locked="0"/>
    </xf>
    <xf numFmtId="0" fontId="23" fillId="0" borderId="5" xfId="2" applyFont="1" applyBorder="1" applyAlignment="1" applyProtection="1">
      <alignment horizontal="left" vertical="top"/>
      <protection locked="0"/>
    </xf>
    <xf numFmtId="0" fontId="22" fillId="0" borderId="6" xfId="2" applyFont="1" applyBorder="1" applyAlignment="1" applyProtection="1">
      <alignment horizontal="left" vertical="top"/>
      <protection locked="0"/>
    </xf>
    <xf numFmtId="0" fontId="22" fillId="0" borderId="7" xfId="2" applyFont="1" applyBorder="1" applyAlignment="1" applyProtection="1">
      <alignment horizontal="left" vertical="top"/>
      <protection locked="0"/>
    </xf>
    <xf numFmtId="5" fontId="23" fillId="0" borderId="7" xfId="2" applyNumberFormat="1" applyFont="1" applyBorder="1" applyAlignment="1" applyProtection="1">
      <alignment horizontal="right" vertical="top"/>
      <protection locked="0"/>
    </xf>
    <xf numFmtId="5" fontId="23" fillId="0" borderId="7" xfId="1" applyNumberFormat="1" applyFont="1" applyBorder="1" applyAlignment="1" applyProtection="1">
      <alignment horizontal="right" vertical="top"/>
      <protection locked="0"/>
    </xf>
    <xf numFmtId="0" fontId="22" fillId="0" borderId="8" xfId="2" applyFont="1" applyBorder="1" applyAlignment="1" applyProtection="1">
      <alignment horizontal="left" vertical="top"/>
      <protection locked="0"/>
    </xf>
    <xf numFmtId="0" fontId="20" fillId="11" borderId="0" xfId="2" applyFont="1" applyFill="1" applyAlignment="1" applyProtection="1">
      <alignment horizontal="left" vertical="top"/>
      <protection locked="0"/>
    </xf>
    <xf numFmtId="6" fontId="30" fillId="2" borderId="11" xfId="2" applyNumberFormat="1" applyFont="1" applyFill="1" applyBorder="1" applyAlignment="1">
      <alignment horizontal="right" vertical="center"/>
    </xf>
    <xf numFmtId="6" fontId="30" fillId="2" borderId="0" xfId="2" applyNumberFormat="1" applyFont="1" applyFill="1" applyAlignment="1">
      <alignment horizontal="right" vertical="center"/>
    </xf>
    <xf numFmtId="6" fontId="30" fillId="2" borderId="13" xfId="2" applyNumberFormat="1" applyFont="1" applyFill="1" applyBorder="1" applyAlignment="1">
      <alignment vertical="center" wrapText="1"/>
    </xf>
    <xf numFmtId="6" fontId="30" fillId="2" borderId="0" xfId="2" applyNumberFormat="1" applyFont="1" applyFill="1" applyAlignment="1">
      <alignment vertical="center" wrapText="1"/>
    </xf>
    <xf numFmtId="6" fontId="30" fillId="3" borderId="11" xfId="2" applyNumberFormat="1" applyFont="1" applyFill="1" applyBorder="1" applyAlignment="1">
      <alignment horizontal="right" vertical="center"/>
    </xf>
    <xf numFmtId="6" fontId="31" fillId="3" borderId="11" xfId="3" applyNumberFormat="1" applyFont="1" applyFill="1" applyBorder="1" applyAlignment="1" applyProtection="1">
      <alignment horizontal="right" vertical="center"/>
    </xf>
    <xf numFmtId="0" fontId="31" fillId="3" borderId="11" xfId="2" applyFont="1" applyFill="1" applyBorder="1" applyAlignment="1">
      <alignment vertical="center" wrapText="1"/>
    </xf>
    <xf numFmtId="0" fontId="31" fillId="3" borderId="11" xfId="2" applyFont="1" applyFill="1" applyBorder="1" applyAlignment="1">
      <alignment vertical="center"/>
    </xf>
    <xf numFmtId="0" fontId="31" fillId="3" borderId="10" xfId="2" applyFont="1" applyFill="1" applyBorder="1" applyAlignment="1">
      <alignment vertical="center"/>
    </xf>
    <xf numFmtId="0" fontId="31" fillId="3" borderId="13" xfId="2" applyFont="1" applyFill="1" applyBorder="1" applyAlignment="1">
      <alignment vertical="center" wrapText="1"/>
    </xf>
    <xf numFmtId="0" fontId="31" fillId="3" borderId="19" xfId="2" applyFont="1" applyFill="1" applyBorder="1" applyAlignment="1">
      <alignment vertical="center" wrapText="1"/>
    </xf>
    <xf numFmtId="0" fontId="19" fillId="12" borderId="9" xfId="2" applyFont="1" applyFill="1" applyBorder="1" applyAlignment="1">
      <alignment horizontal="center" vertical="center"/>
    </xf>
    <xf numFmtId="0" fontId="22" fillId="11" borderId="5" xfId="2" applyFont="1" applyFill="1" applyBorder="1" applyAlignment="1" applyProtection="1">
      <alignment horizontal="left" vertical="top"/>
      <protection locked="0"/>
    </xf>
    <xf numFmtId="0" fontId="23" fillId="11" borderId="5" xfId="2" applyFont="1" applyFill="1" applyBorder="1" applyAlignment="1" applyProtection="1">
      <alignment horizontal="left" vertical="top" wrapText="1"/>
      <protection locked="0"/>
    </xf>
    <xf numFmtId="0" fontId="23" fillId="11" borderId="5" xfId="2" applyFont="1" applyFill="1" applyBorder="1" applyAlignment="1" applyProtection="1">
      <alignment horizontal="left" vertical="top"/>
      <protection locked="0"/>
    </xf>
    <xf numFmtId="5" fontId="23" fillId="0" borderId="3" xfId="1" applyNumberFormat="1" applyFont="1" applyBorder="1" applyAlignment="1" applyProtection="1">
      <alignment horizontal="right" vertical="top"/>
      <protection locked="0"/>
    </xf>
    <xf numFmtId="5" fontId="23" fillId="0" borderId="8" xfId="1" applyNumberFormat="1" applyFont="1" applyBorder="1" applyAlignment="1" applyProtection="1">
      <alignment horizontal="right" vertical="top"/>
      <protection locked="0"/>
    </xf>
    <xf numFmtId="177" fontId="31" fillId="11" borderId="0" xfId="3" applyNumberFormat="1" applyFont="1" applyFill="1" applyBorder="1" applyAlignment="1" applyProtection="1">
      <alignment horizontal="right" vertical="center"/>
    </xf>
    <xf numFmtId="0" fontId="33" fillId="3" borderId="12" xfId="2" applyFont="1" applyFill="1" applyBorder="1" applyAlignment="1">
      <alignment horizontal="left" vertical="center"/>
    </xf>
    <xf numFmtId="0" fontId="33" fillId="3" borderId="11" xfId="2" applyFont="1" applyFill="1" applyBorder="1" applyAlignment="1">
      <alignment horizontal="left" vertical="center"/>
    </xf>
    <xf numFmtId="177" fontId="31" fillId="3" borderId="10" xfId="3" applyNumberFormat="1" applyFont="1" applyFill="1" applyBorder="1" applyAlignment="1" applyProtection="1">
      <alignment horizontal="right" vertical="center"/>
    </xf>
    <xf numFmtId="177" fontId="30" fillId="3" borderId="10" xfId="2" applyNumberFormat="1" applyFont="1" applyFill="1" applyBorder="1" applyAlignment="1">
      <alignment horizontal="right" vertical="center"/>
    </xf>
    <xf numFmtId="0" fontId="30" fillId="3" borderId="12" xfId="2" applyFont="1" applyFill="1" applyBorder="1" applyAlignment="1">
      <alignment horizontal="left" vertical="center"/>
    </xf>
    <xf numFmtId="0" fontId="20" fillId="0" borderId="0" xfId="2" applyFont="1" applyAlignment="1">
      <alignment horizontal="left" vertical="top"/>
    </xf>
    <xf numFmtId="5" fontId="20" fillId="0" borderId="0" xfId="2" applyNumberFormat="1" applyFont="1" applyAlignment="1">
      <alignment horizontal="right" vertical="top"/>
    </xf>
    <xf numFmtId="5" fontId="20" fillId="0" borderId="0" xfId="1" applyNumberFormat="1" applyFont="1" applyAlignment="1">
      <alignment horizontal="right" vertical="top"/>
    </xf>
    <xf numFmtId="38" fontId="20" fillId="0" borderId="0" xfId="1" applyFont="1" applyAlignment="1">
      <alignment horizontal="left" vertical="top"/>
    </xf>
    <xf numFmtId="0" fontId="36" fillId="0" borderId="0" xfId="0" applyFont="1">
      <alignment vertical="center"/>
    </xf>
    <xf numFmtId="0" fontId="20" fillId="0" borderId="1" xfId="2" applyFont="1" applyBorder="1" applyAlignment="1">
      <alignment horizontal="left" vertical="top"/>
    </xf>
    <xf numFmtId="0" fontId="20" fillId="0" borderId="2" xfId="2" applyFont="1" applyBorder="1" applyAlignment="1">
      <alignment horizontal="left" vertical="top"/>
    </xf>
    <xf numFmtId="5" fontId="20" fillId="0" borderId="2" xfId="1" applyNumberFormat="1" applyFont="1" applyBorder="1" applyAlignment="1">
      <alignment horizontal="right" vertical="top"/>
    </xf>
    <xf numFmtId="0" fontId="20" fillId="0" borderId="3" xfId="2" applyFont="1" applyBorder="1" applyAlignment="1">
      <alignment horizontal="left" vertical="top"/>
    </xf>
    <xf numFmtId="0" fontId="20" fillId="0" borderId="4" xfId="2" applyFont="1" applyBorder="1" applyAlignment="1">
      <alignment horizontal="left" vertical="top"/>
    </xf>
    <xf numFmtId="14" fontId="19" fillId="0" borderId="0" xfId="1" applyNumberFormat="1" applyFont="1" applyAlignment="1">
      <alignment horizontal="center" vertical="center" wrapText="1"/>
    </xf>
    <xf numFmtId="0" fontId="20" fillId="0" borderId="5" xfId="2" applyFont="1" applyBorder="1" applyAlignment="1">
      <alignment horizontal="left" vertical="top"/>
    </xf>
    <xf numFmtId="0" fontId="19" fillId="0" borderId="0" xfId="2" applyFont="1" applyAlignment="1">
      <alignment horizontal="center" vertical="center"/>
    </xf>
    <xf numFmtId="0" fontId="19" fillId="0" borderId="9" xfId="2" applyFont="1" applyBorder="1" applyAlignment="1" applyProtection="1">
      <alignment horizontal="center" vertical="center"/>
      <protection locked="0"/>
    </xf>
    <xf numFmtId="5" fontId="19" fillId="0" borderId="0" xfId="1" applyNumberFormat="1" applyFont="1" applyAlignment="1" applyProtection="1">
      <alignment horizontal="center" vertical="center" wrapText="1"/>
      <protection locked="0"/>
    </xf>
    <xf numFmtId="0" fontId="20" fillId="0" borderId="5" xfId="2" applyFont="1" applyBorder="1" applyAlignment="1" applyProtection="1">
      <alignment horizontal="left" vertical="top"/>
      <protection locked="0"/>
    </xf>
    <xf numFmtId="0" fontId="36" fillId="0" borderId="0" xfId="0" applyFont="1" applyProtection="1">
      <alignment vertical="center"/>
      <protection locked="0"/>
    </xf>
    <xf numFmtId="0" fontId="19" fillId="0" borderId="0" xfId="2" applyFont="1" applyAlignment="1">
      <alignment horizontal="left" vertical="top"/>
    </xf>
    <xf numFmtId="0" fontId="19" fillId="0" borderId="2" xfId="2" applyFont="1" applyBorder="1" applyAlignment="1">
      <alignment horizontal="left" vertical="top"/>
    </xf>
    <xf numFmtId="0" fontId="20" fillId="0" borderId="0" xfId="2" applyFont="1" applyAlignment="1">
      <alignment horizontal="left" vertical="center"/>
    </xf>
    <xf numFmtId="5" fontId="20" fillId="0" borderId="0" xfId="1" applyNumberFormat="1" applyFont="1" applyBorder="1" applyAlignment="1" applyProtection="1">
      <alignment horizontal="right" vertical="top"/>
    </xf>
    <xf numFmtId="38" fontId="20" fillId="0" borderId="0" xfId="1" applyFont="1" applyBorder="1" applyAlignment="1" applyProtection="1">
      <alignment horizontal="left" vertical="top"/>
    </xf>
    <xf numFmtId="0" fontId="20" fillId="11" borderId="0" xfId="2" applyFont="1" applyFill="1" applyAlignment="1">
      <alignment horizontal="left" vertical="top"/>
    </xf>
    <xf numFmtId="0" fontId="36" fillId="11" borderId="0" xfId="0" applyFont="1" applyFill="1">
      <alignment vertical="center"/>
    </xf>
    <xf numFmtId="0" fontId="20" fillId="11" borderId="1" xfId="2" applyFont="1" applyFill="1" applyBorder="1" applyAlignment="1">
      <alignment horizontal="left" vertical="top"/>
    </xf>
    <xf numFmtId="0" fontId="20" fillId="11" borderId="2" xfId="2" applyFont="1" applyFill="1" applyBorder="1" applyAlignment="1">
      <alignment horizontal="left" vertical="top"/>
    </xf>
    <xf numFmtId="5" fontId="20" fillId="11" borderId="2" xfId="1" applyNumberFormat="1" applyFont="1" applyFill="1" applyBorder="1" applyAlignment="1" applyProtection="1">
      <alignment horizontal="right" vertical="top"/>
    </xf>
    <xf numFmtId="0" fontId="36" fillId="11" borderId="2" xfId="0" applyFont="1" applyFill="1" applyBorder="1">
      <alignment vertical="center"/>
    </xf>
    <xf numFmtId="0" fontId="36" fillId="11" borderId="3" xfId="0" applyFont="1" applyFill="1" applyBorder="1">
      <alignment vertical="center"/>
    </xf>
    <xf numFmtId="0" fontId="40" fillId="11" borderId="4" xfId="2" applyFont="1" applyFill="1" applyBorder="1" applyAlignment="1">
      <alignment horizontal="right" vertical="center"/>
    </xf>
    <xf numFmtId="5" fontId="29" fillId="11" borderId="0" xfId="2" applyNumberFormat="1" applyFont="1" applyFill="1" applyAlignment="1">
      <alignment vertical="center"/>
    </xf>
    <xf numFmtId="0" fontId="36" fillId="11" borderId="5" xfId="0" applyFont="1" applyFill="1" applyBorder="1">
      <alignment vertical="center"/>
    </xf>
    <xf numFmtId="0" fontId="20" fillId="11" borderId="4" xfId="2" applyFont="1" applyFill="1" applyBorder="1" applyAlignment="1">
      <alignment horizontal="left" vertical="top"/>
    </xf>
    <xf numFmtId="5" fontId="19" fillId="11" borderId="0" xfId="1" applyNumberFormat="1" applyFont="1" applyFill="1" applyBorder="1" applyAlignment="1" applyProtection="1">
      <alignment horizontal="center" vertical="center" wrapText="1"/>
    </xf>
    <xf numFmtId="5" fontId="19" fillId="0" borderId="0" xfId="1" applyNumberFormat="1" applyFont="1" applyBorder="1" applyAlignment="1" applyProtection="1">
      <alignment horizontal="center" vertical="center" wrapText="1"/>
    </xf>
    <xf numFmtId="0" fontId="19" fillId="11" borderId="13" xfId="2" applyFont="1" applyFill="1" applyBorder="1" applyAlignment="1">
      <alignment horizontal="left" vertical="center"/>
    </xf>
    <xf numFmtId="0" fontId="19" fillId="11" borderId="13" xfId="2" applyFont="1" applyFill="1" applyBorder="1" applyAlignment="1">
      <alignment horizontal="center" vertical="center"/>
    </xf>
    <xf numFmtId="5" fontId="19" fillId="11" borderId="13" xfId="1" applyNumberFormat="1" applyFont="1" applyFill="1" applyBorder="1" applyAlignment="1" applyProtection="1">
      <alignment horizontal="center" vertical="center" wrapText="1"/>
    </xf>
    <xf numFmtId="0" fontId="36" fillId="11" borderId="13" xfId="0" applyFont="1" applyFill="1" applyBorder="1">
      <alignment vertical="center"/>
    </xf>
    <xf numFmtId="0" fontId="41" fillId="11" borderId="4" xfId="2" applyFont="1" applyFill="1" applyBorder="1" applyAlignment="1">
      <alignment horizontal="right" vertical="center" wrapText="1"/>
    </xf>
    <xf numFmtId="0" fontId="20" fillId="11" borderId="4" xfId="2" applyFont="1" applyFill="1" applyBorder="1" applyAlignment="1" applyProtection="1">
      <alignment horizontal="left" vertical="top"/>
      <protection locked="0"/>
    </xf>
    <xf numFmtId="0" fontId="20" fillId="11" borderId="9" xfId="2" applyFont="1" applyFill="1" applyBorder="1" applyAlignment="1" applyProtection="1">
      <alignment horizontal="right" vertical="center"/>
      <protection locked="0"/>
    </xf>
    <xf numFmtId="5" fontId="19" fillId="11" borderId="9" xfId="1" applyNumberFormat="1" applyFont="1" applyFill="1" applyBorder="1" applyAlignment="1" applyProtection="1">
      <alignment horizontal="right" vertical="center" wrapText="1"/>
      <protection locked="0"/>
    </xf>
    <xf numFmtId="0" fontId="36" fillId="11" borderId="0" xfId="0" applyFont="1" applyFill="1" applyProtection="1">
      <alignment vertical="center"/>
      <protection locked="0"/>
    </xf>
    <xf numFmtId="0" fontId="36" fillId="11" borderId="5" xfId="0" applyFont="1" applyFill="1" applyBorder="1" applyProtection="1">
      <alignment vertical="center"/>
      <protection locked="0"/>
    </xf>
    <xf numFmtId="0" fontId="20" fillId="11" borderId="15" xfId="2" applyFont="1" applyFill="1" applyBorder="1" applyAlignment="1">
      <alignment horizontal="right"/>
    </xf>
    <xf numFmtId="0" fontId="19" fillId="11" borderId="15" xfId="2" applyFont="1" applyFill="1" applyBorder="1" applyAlignment="1">
      <alignment horizontal="center" vertical="center"/>
    </xf>
    <xf numFmtId="0" fontId="43" fillId="11" borderId="0" xfId="2" applyFont="1" applyFill="1" applyAlignment="1">
      <alignment horizontal="center" vertical="center" wrapText="1"/>
    </xf>
    <xf numFmtId="0" fontId="20" fillId="11" borderId="0" xfId="2" applyFont="1" applyFill="1" applyAlignment="1">
      <alignment horizontal="right"/>
    </xf>
    <xf numFmtId="0" fontId="19" fillId="11" borderId="0" xfId="2" applyFont="1" applyFill="1" applyAlignment="1">
      <alignment horizontal="center" vertical="center"/>
    </xf>
    <xf numFmtId="0" fontId="43" fillId="11" borderId="0" xfId="2" applyFont="1" applyFill="1" applyAlignment="1">
      <alignment horizontal="center" vertical="center"/>
    </xf>
    <xf numFmtId="0" fontId="20" fillId="11" borderId="6" xfId="2" applyFont="1" applyFill="1" applyBorder="1" applyAlignment="1">
      <alignment horizontal="left" vertical="top"/>
    </xf>
    <xf numFmtId="0" fontId="20" fillId="11" borderId="7" xfId="2" applyFont="1" applyFill="1" applyBorder="1" applyAlignment="1">
      <alignment horizontal="left" vertical="top"/>
    </xf>
    <xf numFmtId="0" fontId="19" fillId="11" borderId="7" xfId="2" applyFont="1" applyFill="1" applyBorder="1" applyAlignment="1">
      <alignment horizontal="center" vertical="center"/>
    </xf>
    <xf numFmtId="5" fontId="19" fillId="11" borderId="7" xfId="1" applyNumberFormat="1" applyFont="1" applyFill="1" applyBorder="1" applyAlignment="1" applyProtection="1">
      <alignment horizontal="center" vertical="center" wrapText="1"/>
    </xf>
    <xf numFmtId="0" fontId="36" fillId="11" borderId="7" xfId="0" applyFont="1" applyFill="1" applyBorder="1">
      <alignment vertical="center"/>
    </xf>
    <xf numFmtId="0" fontId="36" fillId="11" borderId="8" xfId="0" applyFont="1" applyFill="1" applyBorder="1">
      <alignment vertical="center"/>
    </xf>
    <xf numFmtId="5" fontId="19" fillId="0" borderId="0" xfId="1" applyNumberFormat="1" applyFont="1" applyBorder="1" applyAlignment="1">
      <alignment horizontal="right" vertical="top"/>
    </xf>
    <xf numFmtId="5" fontId="20" fillId="0" borderId="0" xfId="1" applyNumberFormat="1" applyFont="1" applyBorder="1" applyAlignment="1">
      <alignment horizontal="right" vertical="top"/>
    </xf>
    <xf numFmtId="0" fontId="35" fillId="0" borderId="7" xfId="2" applyFont="1" applyBorder="1" applyAlignment="1">
      <alignment vertical="center"/>
    </xf>
    <xf numFmtId="0" fontId="19" fillId="15" borderId="9" xfId="2" applyFont="1" applyFill="1" applyBorder="1" applyAlignment="1">
      <alignment horizontal="center" vertical="center" wrapText="1"/>
    </xf>
    <xf numFmtId="0" fontId="29" fillId="12" borderId="9" xfId="2" applyFont="1" applyFill="1" applyBorder="1" applyAlignment="1">
      <alignment horizontal="left" vertical="center" wrapText="1"/>
    </xf>
    <xf numFmtId="5" fontId="19" fillId="0" borderId="0" xfId="1" applyNumberFormat="1" applyFont="1" applyAlignment="1">
      <alignment horizontal="center" vertical="center" wrapText="1"/>
    </xf>
    <xf numFmtId="0" fontId="19" fillId="12" borderId="9" xfId="2" applyFont="1" applyFill="1" applyBorder="1" applyAlignment="1">
      <alignment horizontal="center" vertical="top" wrapText="1"/>
    </xf>
    <xf numFmtId="0" fontId="20" fillId="0" borderId="6" xfId="2" applyFont="1" applyBorder="1" applyAlignment="1">
      <alignment horizontal="left" vertical="top"/>
    </xf>
    <xf numFmtId="0" fontId="19" fillId="0" borderId="7" xfId="2" applyFont="1" applyBorder="1" applyAlignment="1">
      <alignment horizontal="left" vertical="top"/>
    </xf>
    <xf numFmtId="5" fontId="19" fillId="0" borderId="7" xfId="1" applyNumberFormat="1" applyFont="1" applyBorder="1" applyAlignment="1" applyProtection="1">
      <alignment horizontal="right" vertical="top"/>
    </xf>
    <xf numFmtId="0" fontId="20" fillId="0" borderId="8" xfId="2" applyFont="1" applyBorder="1" applyAlignment="1">
      <alignment horizontal="left" vertical="top"/>
    </xf>
    <xf numFmtId="5" fontId="19" fillId="0" borderId="0" xfId="1" applyNumberFormat="1" applyFont="1" applyAlignment="1" applyProtection="1">
      <alignment horizontal="right" vertical="top"/>
    </xf>
    <xf numFmtId="5" fontId="20" fillId="0" borderId="0" xfId="1" applyNumberFormat="1" applyFont="1" applyAlignment="1" applyProtection="1">
      <alignment horizontal="right" vertical="top"/>
    </xf>
    <xf numFmtId="0" fontId="37" fillId="11" borderId="0" xfId="2" applyFont="1" applyFill="1" applyAlignment="1">
      <alignment vertical="center"/>
    </xf>
    <xf numFmtId="0" fontId="37" fillId="11" borderId="0" xfId="2" applyFont="1" applyFill="1" applyAlignment="1">
      <alignment horizontal="center" vertical="center"/>
    </xf>
    <xf numFmtId="0" fontId="19" fillId="11" borderId="15" xfId="2" applyFont="1" applyFill="1" applyBorder="1" applyAlignment="1" applyProtection="1">
      <alignment horizontal="center" vertical="center" wrapText="1"/>
      <protection locked="0"/>
    </xf>
    <xf numFmtId="0" fontId="42" fillId="12" borderId="9" xfId="2" applyFont="1" applyFill="1" applyBorder="1" applyAlignment="1">
      <alignment horizontal="center" vertical="center"/>
    </xf>
    <xf numFmtId="5" fontId="43" fillId="12" borderId="9" xfId="1" applyNumberFormat="1" applyFont="1" applyFill="1" applyBorder="1" applyAlignment="1" applyProtection="1">
      <alignment horizontal="center" vertical="center" wrapText="1"/>
    </xf>
    <xf numFmtId="5" fontId="43" fillId="12" borderId="12" xfId="1" applyNumberFormat="1" applyFont="1" applyFill="1" applyBorder="1" applyAlignment="1" applyProtection="1">
      <alignment horizontal="center" vertical="center" wrapText="1"/>
    </xf>
    <xf numFmtId="0" fontId="43" fillId="12" borderId="9" xfId="2" applyFont="1" applyFill="1" applyBorder="1" applyAlignment="1">
      <alignment horizontal="center" vertical="center" wrapText="1"/>
    </xf>
    <xf numFmtId="5" fontId="19" fillId="15" borderId="9" xfId="1" applyNumberFormat="1" applyFont="1" applyFill="1" applyBorder="1" applyAlignment="1" applyProtection="1">
      <alignment horizontal="right" vertical="center" wrapText="1"/>
      <protection locked="0"/>
    </xf>
    <xf numFmtId="180" fontId="40" fillId="15" borderId="9" xfId="0" applyNumberFormat="1" applyFont="1" applyFill="1" applyBorder="1">
      <alignment vertical="center"/>
    </xf>
    <xf numFmtId="5" fontId="40" fillId="15" borderId="9" xfId="0" applyNumberFormat="1" applyFont="1" applyFill="1" applyBorder="1">
      <alignment vertical="center"/>
    </xf>
    <xf numFmtId="5" fontId="40" fillId="15" borderId="12" xfId="0" applyNumberFormat="1" applyFont="1" applyFill="1" applyBorder="1">
      <alignment vertical="center"/>
    </xf>
    <xf numFmtId="5" fontId="33" fillId="15" borderId="9" xfId="0" applyNumberFormat="1" applyFont="1" applyFill="1" applyBorder="1">
      <alignment vertical="center"/>
    </xf>
    <xf numFmtId="5" fontId="19" fillId="0" borderId="0" xfId="1" applyNumberFormat="1" applyFont="1" applyBorder="1" applyAlignment="1">
      <alignment horizontal="center" vertical="center" wrapText="1"/>
    </xf>
    <xf numFmtId="0" fontId="45" fillId="0" borderId="0" xfId="0" applyFont="1">
      <alignment vertical="center"/>
    </xf>
    <xf numFmtId="0" fontId="46" fillId="0" borderId="0" xfId="9" applyFont="1" applyAlignment="1">
      <alignment horizontal="center" vertical="center"/>
    </xf>
    <xf numFmtId="0" fontId="45" fillId="0" borderId="9" xfId="0" applyFont="1" applyBorder="1" applyAlignment="1">
      <alignment horizontal="center" vertical="center"/>
    </xf>
    <xf numFmtId="0" fontId="47" fillId="18" borderId="9" xfId="0" applyFont="1" applyFill="1" applyBorder="1" applyAlignment="1">
      <alignment horizontal="center" vertical="center"/>
    </xf>
    <xf numFmtId="0" fontId="47" fillId="18" borderId="12" xfId="0" applyFont="1" applyFill="1" applyBorder="1" applyAlignment="1">
      <alignment horizontal="center" vertical="center"/>
    </xf>
    <xf numFmtId="0" fontId="47" fillId="8" borderId="45" xfId="0" applyFont="1" applyFill="1" applyBorder="1" applyAlignment="1">
      <alignment horizontal="center" vertical="center"/>
    </xf>
    <xf numFmtId="0" fontId="48" fillId="0" borderId="0" xfId="0" applyFont="1">
      <alignment vertical="center"/>
    </xf>
    <xf numFmtId="177" fontId="46" fillId="2" borderId="9" xfId="0" applyNumberFormat="1" applyFont="1" applyFill="1" applyBorder="1" applyProtection="1">
      <alignment vertical="center"/>
      <protection locked="0"/>
    </xf>
    <xf numFmtId="9" fontId="46" fillId="2" borderId="12" xfId="8" applyFont="1" applyFill="1" applyBorder="1" applyProtection="1">
      <alignment vertical="center"/>
      <protection locked="0"/>
    </xf>
    <xf numFmtId="177" fontId="46" fillId="19" borderId="46" xfId="0" applyNumberFormat="1" applyFont="1" applyFill="1" applyBorder="1">
      <alignment vertical="center"/>
    </xf>
    <xf numFmtId="0" fontId="49" fillId="0" borderId="0" xfId="9" applyFont="1">
      <alignment vertical="center"/>
    </xf>
    <xf numFmtId="0" fontId="22" fillId="0" borderId="0" xfId="0" applyFont="1">
      <alignment vertical="center"/>
    </xf>
    <xf numFmtId="0" fontId="50" fillId="0" borderId="9" xfId="0" applyFont="1" applyBorder="1" applyAlignment="1">
      <alignment horizontal="center" vertical="center"/>
    </xf>
    <xf numFmtId="177" fontId="45" fillId="2" borderId="9" xfId="0" applyNumberFormat="1" applyFont="1" applyFill="1" applyBorder="1" applyProtection="1">
      <alignment vertical="center"/>
      <protection locked="0"/>
    </xf>
    <xf numFmtId="9" fontId="45" fillId="2" borderId="12" xfId="8" applyFont="1" applyFill="1" applyBorder="1" applyProtection="1">
      <alignment vertical="center"/>
      <protection locked="0"/>
    </xf>
    <xf numFmtId="0" fontId="49" fillId="0" borderId="0" xfId="0" applyFont="1">
      <alignment vertical="center"/>
    </xf>
    <xf numFmtId="177" fontId="45" fillId="0" borderId="0" xfId="0" applyNumberFormat="1" applyFont="1">
      <alignment vertical="center"/>
    </xf>
    <xf numFmtId="0" fontId="44" fillId="12" borderId="9" xfId="2" applyFont="1" applyFill="1" applyBorder="1" applyAlignment="1">
      <alignment horizontal="center" vertical="center" wrapText="1"/>
    </xf>
    <xf numFmtId="0" fontId="44" fillId="12" borderId="12" xfId="2" applyFont="1" applyFill="1" applyBorder="1" applyAlignment="1">
      <alignment horizontal="center" vertical="center" wrapText="1"/>
    </xf>
    <xf numFmtId="0" fontId="44" fillId="12" borderId="44" xfId="2" applyFont="1" applyFill="1" applyBorder="1" applyAlignment="1">
      <alignment horizontal="center" vertical="center" wrapText="1"/>
    </xf>
    <xf numFmtId="0" fontId="51" fillId="0" borderId="1" xfId="2" applyFont="1" applyBorder="1" applyAlignment="1" applyProtection="1">
      <alignment horizontal="left" vertical="top"/>
      <protection locked="0"/>
    </xf>
    <xf numFmtId="0" fontId="51" fillId="0" borderId="2" xfId="2" applyFont="1" applyBorder="1" applyAlignment="1" applyProtection="1">
      <alignment horizontal="left" vertical="top"/>
      <protection locked="0"/>
    </xf>
    <xf numFmtId="0" fontId="51" fillId="0" borderId="3" xfId="2" applyFont="1" applyBorder="1" applyAlignment="1" applyProtection="1">
      <alignment horizontal="left" vertical="top"/>
      <protection locked="0"/>
    </xf>
    <xf numFmtId="0" fontId="51" fillId="0" borderId="4" xfId="2" applyFont="1" applyBorder="1" applyAlignment="1" applyProtection="1">
      <alignment horizontal="left" vertical="top"/>
      <protection locked="0"/>
    </xf>
    <xf numFmtId="0" fontId="51" fillId="0" borderId="5" xfId="2" applyFont="1" applyBorder="1" applyAlignment="1" applyProtection="1">
      <alignment horizontal="left" vertical="top"/>
      <protection locked="0"/>
    </xf>
    <xf numFmtId="0" fontId="51" fillId="0" borderId="5" xfId="2" applyFont="1" applyBorder="1" applyAlignment="1" applyProtection="1">
      <alignment horizontal="left" vertical="top" wrapText="1"/>
      <protection locked="0"/>
    </xf>
    <xf numFmtId="0" fontId="51" fillId="0" borderId="6" xfId="2" applyFont="1" applyBorder="1" applyAlignment="1" applyProtection="1">
      <alignment horizontal="left" vertical="top"/>
      <protection locked="0"/>
    </xf>
    <xf numFmtId="0" fontId="51" fillId="0" borderId="7" xfId="2" applyFont="1" applyBorder="1" applyAlignment="1" applyProtection="1">
      <alignment horizontal="left" vertical="top"/>
      <protection locked="0"/>
    </xf>
    <xf numFmtId="0" fontId="51" fillId="0" borderId="8" xfId="2" applyFont="1" applyBorder="1" applyAlignment="1" applyProtection="1">
      <alignment horizontal="left" vertical="top"/>
      <protection locked="0"/>
    </xf>
    <xf numFmtId="0" fontId="52" fillId="0" borderId="0" xfId="2" applyFont="1" applyAlignment="1" applyProtection="1">
      <alignment horizontal="left" vertical="top"/>
      <protection locked="0"/>
    </xf>
    <xf numFmtId="0" fontId="22" fillId="0" borderId="0" xfId="2" applyFont="1" applyAlignment="1" applyProtection="1">
      <alignment horizontal="center" vertical="center"/>
      <protection locked="0"/>
    </xf>
    <xf numFmtId="0" fontId="22" fillId="0" borderId="1" xfId="2" applyFont="1" applyBorder="1" applyAlignment="1">
      <alignment horizontal="left" vertical="top"/>
    </xf>
    <xf numFmtId="0" fontId="22" fillId="0" borderId="3" xfId="2" applyFont="1" applyBorder="1" applyAlignment="1">
      <alignment horizontal="left" vertical="top"/>
    </xf>
    <xf numFmtId="0" fontId="20" fillId="0" borderId="9" xfId="2" applyFont="1" applyBorder="1" applyAlignment="1" applyProtection="1">
      <alignment horizontal="left" vertical="top"/>
      <protection locked="0"/>
    </xf>
    <xf numFmtId="0" fontId="30" fillId="0" borderId="2" xfId="2" applyFont="1" applyBorder="1" applyAlignment="1">
      <alignment horizontal="center"/>
    </xf>
    <xf numFmtId="5" fontId="19" fillId="0" borderId="7" xfId="1" applyNumberFormat="1" applyFont="1" applyBorder="1" applyAlignment="1">
      <alignment horizontal="right" vertical="top"/>
    </xf>
    <xf numFmtId="5" fontId="19" fillId="0" borderId="0" xfId="1" applyNumberFormat="1" applyFont="1" applyAlignment="1">
      <alignment horizontal="right" vertical="top"/>
    </xf>
    <xf numFmtId="5" fontId="20" fillId="11" borderId="2" xfId="1" applyNumberFormat="1" applyFont="1" applyFill="1" applyBorder="1" applyAlignment="1">
      <alignment horizontal="right" vertical="top"/>
    </xf>
    <xf numFmtId="5" fontId="19" fillId="11" borderId="0" xfId="1" applyNumberFormat="1" applyFont="1" applyFill="1" applyAlignment="1">
      <alignment horizontal="center" vertical="center" wrapText="1"/>
    </xf>
    <xf numFmtId="5" fontId="19" fillId="11" borderId="13" xfId="1" applyNumberFormat="1" applyFont="1" applyFill="1" applyBorder="1" applyAlignment="1">
      <alignment horizontal="center" vertical="center" wrapText="1"/>
    </xf>
    <xf numFmtId="5" fontId="43" fillId="12" borderId="9" xfId="1" applyNumberFormat="1" applyFont="1" applyFill="1" applyBorder="1" applyAlignment="1">
      <alignment horizontal="center" vertical="center" wrapText="1"/>
    </xf>
    <xf numFmtId="5" fontId="43" fillId="12" borderId="12" xfId="1" applyNumberFormat="1" applyFont="1" applyFill="1" applyBorder="1" applyAlignment="1">
      <alignment horizontal="center" vertical="center" wrapText="1"/>
    </xf>
    <xf numFmtId="5" fontId="19" fillId="11" borderId="7" xfId="1" applyNumberFormat="1" applyFont="1" applyFill="1" applyBorder="1" applyAlignment="1">
      <alignment horizontal="center" vertical="center" wrapText="1"/>
    </xf>
    <xf numFmtId="0" fontId="21" fillId="0" borderId="7" xfId="2" applyFont="1" applyBorder="1" applyAlignment="1">
      <alignment horizontal="center" vertical="center"/>
    </xf>
    <xf numFmtId="14" fontId="19" fillId="11" borderId="9" xfId="2" applyNumberFormat="1" applyFont="1" applyFill="1" applyBorder="1" applyAlignment="1" applyProtection="1">
      <alignment horizontal="left" vertical="center" shrinkToFit="1"/>
      <protection locked="0"/>
    </xf>
    <xf numFmtId="0" fontId="19" fillId="11" borderId="12" xfId="2" applyFont="1" applyFill="1" applyBorder="1" applyAlignment="1" applyProtection="1">
      <alignment horizontal="left" vertical="center"/>
      <protection locked="0"/>
    </xf>
    <xf numFmtId="14" fontId="19" fillId="11" borderId="9" xfId="2" applyNumberFormat="1" applyFont="1" applyFill="1" applyBorder="1" applyAlignment="1" applyProtection="1">
      <alignment horizontal="left" vertical="center"/>
      <protection locked="0"/>
    </xf>
    <xf numFmtId="179" fontId="20" fillId="11" borderId="9" xfId="0" applyNumberFormat="1" applyFont="1" applyFill="1" applyBorder="1" applyAlignment="1" applyProtection="1">
      <alignment horizontal="right" vertical="center"/>
      <protection locked="0"/>
    </xf>
    <xf numFmtId="0" fontId="19" fillId="11" borderId="9" xfId="2" applyFont="1" applyFill="1" applyBorder="1" applyAlignment="1" applyProtection="1">
      <alignment horizontal="left" vertical="center" wrapText="1"/>
      <protection locked="0"/>
    </xf>
    <xf numFmtId="38" fontId="20" fillId="11" borderId="9" xfId="3" applyFont="1" applyFill="1" applyBorder="1" applyAlignment="1" applyProtection="1">
      <alignment horizontal="right" vertical="center"/>
      <protection locked="0"/>
    </xf>
    <xf numFmtId="0" fontId="19" fillId="11" borderId="9" xfId="2" applyFont="1" applyFill="1" applyBorder="1" applyAlignment="1" applyProtection="1">
      <alignment horizontal="left" vertical="top" wrapText="1"/>
      <protection locked="0"/>
    </xf>
    <xf numFmtId="0" fontId="20" fillId="0" borderId="9" xfId="2" applyFont="1" applyBorder="1" applyAlignment="1">
      <alignment horizontal="right" vertical="center"/>
    </xf>
    <xf numFmtId="0" fontId="32" fillId="4" borderId="12" xfId="2" applyFont="1" applyFill="1" applyBorder="1" applyAlignment="1">
      <alignment vertical="top" wrapText="1"/>
    </xf>
    <xf numFmtId="0" fontId="32" fillId="4" borderId="11" xfId="2" applyFont="1" applyFill="1" applyBorder="1" applyAlignment="1">
      <alignment vertical="top"/>
    </xf>
    <xf numFmtId="0" fontId="32" fillId="4" borderId="10" xfId="2" applyFont="1" applyFill="1" applyBorder="1" applyAlignment="1">
      <alignment vertical="top"/>
    </xf>
    <xf numFmtId="0" fontId="30" fillId="2" borderId="11" xfId="2" applyFont="1" applyFill="1" applyBorder="1" applyAlignment="1">
      <alignment vertical="center"/>
    </xf>
    <xf numFmtId="0" fontId="30" fillId="3" borderId="20" xfId="2" applyFont="1" applyFill="1" applyBorder="1" applyAlignment="1">
      <alignment horizontal="center" vertical="center"/>
    </xf>
    <xf numFmtId="0" fontId="30" fillId="2" borderId="0" xfId="2" applyFont="1" applyFill="1" applyAlignment="1">
      <alignment vertical="center"/>
    </xf>
    <xf numFmtId="0" fontId="30" fillId="3" borderId="12" xfId="2" applyFont="1" applyFill="1" applyBorder="1" applyAlignment="1">
      <alignment horizontal="center" vertical="center"/>
    </xf>
    <xf numFmtId="0" fontId="30" fillId="3" borderId="11" xfId="2" applyFont="1" applyFill="1" applyBorder="1" applyAlignment="1">
      <alignment horizontal="left" vertical="center"/>
    </xf>
    <xf numFmtId="6" fontId="30" fillId="2" borderId="11" xfId="8" applyNumberFormat="1" applyFont="1" applyFill="1" applyBorder="1" applyAlignment="1" applyProtection="1">
      <alignment vertical="center" wrapText="1"/>
    </xf>
    <xf numFmtId="6" fontId="30" fillId="3" borderId="0" xfId="8" applyNumberFormat="1" applyFont="1" applyFill="1" applyBorder="1" applyAlignment="1" applyProtection="1">
      <alignment horizontal="right" vertical="center"/>
    </xf>
    <xf numFmtId="0" fontId="24" fillId="12" borderId="12" xfId="2" applyFont="1" applyFill="1" applyBorder="1" applyAlignment="1">
      <alignment horizontal="center" vertical="center" wrapText="1"/>
    </xf>
    <xf numFmtId="0" fontId="19" fillId="12" borderId="9" xfId="2" applyFont="1" applyFill="1" applyBorder="1" applyAlignment="1">
      <alignment horizontal="center" vertical="center" wrapText="1"/>
    </xf>
    <xf numFmtId="5" fontId="22" fillId="0" borderId="0" xfId="1" applyNumberFormat="1" applyFont="1" applyAlignment="1" applyProtection="1">
      <alignment horizontal="right" vertical="top"/>
      <protection locked="0"/>
    </xf>
    <xf numFmtId="5" fontId="20" fillId="0" borderId="2" xfId="2" applyNumberFormat="1" applyFont="1" applyBorder="1" applyAlignment="1" applyProtection="1">
      <alignment horizontal="right" vertical="top"/>
      <protection locked="0"/>
    </xf>
    <xf numFmtId="5" fontId="23" fillId="0" borderId="0" xfId="2" applyNumberFormat="1" applyFont="1" applyAlignment="1" applyProtection="1">
      <alignment horizontal="right" vertical="top"/>
      <protection locked="0"/>
    </xf>
    <xf numFmtId="5" fontId="20" fillId="0" borderId="2" xfId="1" applyNumberFormat="1" applyFont="1" applyBorder="1" applyAlignment="1" applyProtection="1">
      <alignment horizontal="right" vertical="top"/>
      <protection locked="0"/>
    </xf>
    <xf numFmtId="0" fontId="21" fillId="0" borderId="0" xfId="2" applyFont="1" applyAlignment="1" applyProtection="1">
      <alignment horizontal="center" vertical="center"/>
      <protection locked="0"/>
    </xf>
    <xf numFmtId="5" fontId="29" fillId="12" borderId="12" xfId="2" applyNumberFormat="1" applyFont="1" applyFill="1" applyBorder="1" applyAlignment="1">
      <alignment horizontal="center" vertical="center" wrapText="1"/>
    </xf>
    <xf numFmtId="5" fontId="23" fillId="0" borderId="0" xfId="1" applyNumberFormat="1" applyFont="1" applyAlignment="1" applyProtection="1">
      <alignment horizontal="right" vertical="top"/>
      <protection locked="0"/>
    </xf>
    <xf numFmtId="0" fontId="42" fillId="11" borderId="0" xfId="2" applyFont="1" applyFill="1" applyAlignment="1" applyProtection="1">
      <alignment horizontal="left" vertical="top"/>
      <protection locked="0"/>
    </xf>
    <xf numFmtId="14" fontId="34" fillId="0" borderId="9" xfId="2" applyNumberFormat="1" applyFont="1" applyBorder="1" applyAlignment="1" applyProtection="1">
      <alignment horizontal="center" vertical="center"/>
      <protection locked="0"/>
    </xf>
    <xf numFmtId="0" fontId="31" fillId="2" borderId="11" xfId="2" applyFont="1" applyFill="1" applyBorder="1" applyAlignment="1">
      <alignment vertical="center"/>
    </xf>
    <xf numFmtId="0" fontId="22" fillId="0" borderId="0" xfId="2" applyFont="1" applyAlignment="1" applyProtection="1">
      <alignment horizontal="left" vertical="top"/>
      <protection locked="0"/>
    </xf>
    <xf numFmtId="0" fontId="22" fillId="0" borderId="2" xfId="2" applyFont="1" applyBorder="1" applyAlignment="1" applyProtection="1">
      <alignment horizontal="left" vertical="top"/>
      <protection locked="0"/>
    </xf>
    <xf numFmtId="0" fontId="22" fillId="0" borderId="3" xfId="2" applyFont="1" applyBorder="1" applyAlignment="1" applyProtection="1">
      <alignment horizontal="left" vertical="top"/>
      <protection locked="0"/>
    </xf>
    <xf numFmtId="0" fontId="26" fillId="0" borderId="7" xfId="2" applyFont="1" applyBorder="1" applyAlignment="1" applyProtection="1">
      <alignment horizontal="left" vertical="top"/>
      <protection locked="0"/>
    </xf>
    <xf numFmtId="0" fontId="55" fillId="0" borderId="1" xfId="2" applyFont="1" applyBorder="1" applyAlignment="1" applyProtection="1">
      <alignment horizontal="left" vertical="center"/>
      <protection locked="0"/>
    </xf>
    <xf numFmtId="0" fontId="20" fillId="0" borderId="2" xfId="2" applyFont="1" applyBorder="1" applyAlignment="1" applyProtection="1">
      <alignment horizontal="left" vertical="top"/>
      <protection locked="0"/>
    </xf>
    <xf numFmtId="0" fontId="19" fillId="12" borderId="9" xfId="2" applyFont="1" applyFill="1" applyBorder="1" applyAlignment="1" applyProtection="1">
      <alignment horizontal="center" vertical="center"/>
      <protection locked="0"/>
    </xf>
    <xf numFmtId="0" fontId="19" fillId="12" borderId="10" xfId="2" applyFont="1" applyFill="1" applyBorder="1" applyAlignment="1" applyProtection="1">
      <alignment horizontal="center" vertical="center" wrapText="1"/>
      <protection locked="0"/>
    </xf>
    <xf numFmtId="0" fontId="19" fillId="12" borderId="10" xfId="2" applyFont="1" applyFill="1" applyBorder="1" applyAlignment="1" applyProtection="1">
      <alignment horizontal="center" vertical="center"/>
      <protection locked="0"/>
    </xf>
    <xf numFmtId="0" fontId="29" fillId="12" borderId="9" xfId="2" applyFont="1" applyFill="1" applyBorder="1" applyAlignment="1" applyProtection="1">
      <alignment horizontal="center" vertical="center" wrapText="1"/>
      <protection locked="0"/>
    </xf>
    <xf numFmtId="0" fontId="20" fillId="0" borderId="4" xfId="2" applyFont="1" applyBorder="1" applyAlignment="1" applyProtection="1">
      <alignment horizontal="left" vertical="top" wrapText="1"/>
      <protection locked="0"/>
    </xf>
    <xf numFmtId="0" fontId="20" fillId="0" borderId="9" xfId="2" applyFont="1" applyBorder="1" applyAlignment="1" applyProtection="1">
      <alignment horizontal="right" vertical="center"/>
      <protection locked="0"/>
    </xf>
    <xf numFmtId="0" fontId="20" fillId="0" borderId="9" xfId="2" applyFont="1" applyBorder="1" applyAlignment="1" applyProtection="1">
      <alignment horizontal="left" vertical="center" wrapText="1"/>
      <protection locked="0"/>
    </xf>
    <xf numFmtId="0" fontId="20" fillId="0" borderId="0" xfId="2" applyFont="1" applyAlignment="1" applyProtection="1">
      <alignment horizontal="left" vertical="top" wrapText="1"/>
      <protection locked="0"/>
    </xf>
    <xf numFmtId="0" fontId="55" fillId="0" borderId="4" xfId="2" applyFont="1" applyBorder="1" applyAlignment="1" applyProtection="1">
      <alignment horizontal="left" vertical="center"/>
      <protection locked="0"/>
    </xf>
    <xf numFmtId="0" fontId="42" fillId="0" borderId="0" xfId="2" applyFont="1" applyAlignment="1" applyProtection="1">
      <alignment horizontal="left" vertical="center"/>
      <protection locked="0"/>
    </xf>
    <xf numFmtId="0" fontId="19" fillId="12" borderId="9" xfId="2" applyFont="1" applyFill="1" applyBorder="1" applyAlignment="1" applyProtection="1">
      <alignment horizontal="center" vertical="center" wrapText="1"/>
      <protection locked="0"/>
    </xf>
    <xf numFmtId="10" fontId="42" fillId="15" borderId="21" xfId="8" applyNumberFormat="1" applyFont="1" applyFill="1" applyBorder="1" applyAlignment="1" applyProtection="1">
      <alignment horizontal="right" vertical="center"/>
    </xf>
    <xf numFmtId="0" fontId="57" fillId="0" borderId="0" xfId="2" applyFont="1" applyAlignment="1" applyProtection="1">
      <alignment horizontal="left" vertical="top" wrapText="1"/>
      <protection locked="0"/>
    </xf>
    <xf numFmtId="38" fontId="20" fillId="11" borderId="0" xfId="3" applyFont="1" applyFill="1" applyBorder="1" applyAlignment="1" applyProtection="1">
      <alignment horizontal="right" vertical="top"/>
      <protection locked="0"/>
    </xf>
    <xf numFmtId="0" fontId="22" fillId="11" borderId="0" xfId="2" applyFont="1" applyFill="1" applyAlignment="1" applyProtection="1">
      <alignment horizontal="left" vertical="top"/>
      <protection locked="0"/>
    </xf>
    <xf numFmtId="0" fontId="20" fillId="11" borderId="0" xfId="2" applyFont="1" applyFill="1" applyAlignment="1" applyProtection="1">
      <alignment horizontal="left" vertical="top" wrapText="1"/>
      <protection locked="0"/>
    </xf>
    <xf numFmtId="38" fontId="20" fillId="11" borderId="0" xfId="3" applyFont="1" applyFill="1" applyBorder="1" applyAlignment="1" applyProtection="1">
      <alignment horizontal="right" vertical="top" wrapText="1"/>
    </xf>
    <xf numFmtId="38" fontId="20" fillId="11" borderId="0" xfId="3" applyFont="1" applyFill="1" applyBorder="1" applyAlignment="1" applyProtection="1">
      <alignment horizontal="right" vertical="top"/>
    </xf>
    <xf numFmtId="176" fontId="19" fillId="11" borderId="0" xfId="2" applyNumberFormat="1" applyFont="1" applyFill="1" applyAlignment="1" applyProtection="1">
      <alignment horizontal="left" vertical="top"/>
      <protection locked="0"/>
    </xf>
    <xf numFmtId="0" fontId="20" fillId="11" borderId="0" xfId="2" applyFont="1" applyFill="1" applyAlignment="1">
      <alignment horizontal="right" vertical="top"/>
    </xf>
    <xf numFmtId="0" fontId="31" fillId="2" borderId="15" xfId="2" applyFont="1" applyFill="1" applyBorder="1" applyAlignment="1">
      <alignment vertical="center"/>
    </xf>
    <xf numFmtId="0" fontId="20" fillId="17" borderId="9" xfId="2" applyFont="1" applyFill="1" applyBorder="1" applyAlignment="1" applyProtection="1">
      <alignment horizontal="left" vertical="center" wrapText="1"/>
      <protection locked="0"/>
    </xf>
    <xf numFmtId="0" fontId="23" fillId="15" borderId="9" xfId="2" applyFont="1" applyFill="1" applyBorder="1" applyAlignment="1" applyProtection="1">
      <alignment horizontal="left" vertical="top"/>
      <protection locked="0"/>
    </xf>
    <xf numFmtId="0" fontId="23" fillId="0" borderId="9" xfId="2" applyFont="1" applyBorder="1" applyAlignment="1" applyProtection="1">
      <alignment horizontal="left" vertical="top"/>
      <protection locked="0"/>
    </xf>
    <xf numFmtId="0" fontId="24" fillId="0" borderId="0" xfId="2" applyFont="1" applyAlignment="1" applyProtection="1">
      <alignment horizontal="center" vertical="center"/>
      <protection locked="0"/>
    </xf>
    <xf numFmtId="0" fontId="20" fillId="12" borderId="9" xfId="2" applyFont="1" applyFill="1" applyBorder="1" applyAlignment="1" applyProtection="1">
      <alignment horizontal="left" vertical="top"/>
      <protection locked="0"/>
    </xf>
    <xf numFmtId="0" fontId="20" fillId="17" borderId="10" xfId="2" applyFont="1" applyFill="1" applyBorder="1" applyAlignment="1" applyProtection="1">
      <alignment horizontal="left" vertical="top"/>
      <protection locked="0"/>
    </xf>
    <xf numFmtId="176" fontId="20" fillId="15" borderId="9" xfId="2" applyNumberFormat="1" applyFont="1" applyFill="1" applyBorder="1" applyAlignment="1">
      <alignment horizontal="left" vertical="center" wrapText="1"/>
    </xf>
    <xf numFmtId="0" fontId="42" fillId="12" borderId="11" xfId="2" applyFont="1" applyFill="1" applyBorder="1" applyAlignment="1">
      <alignment horizontal="left" vertical="center"/>
    </xf>
    <xf numFmtId="0" fontId="42" fillId="12" borderId="27" xfId="2" applyFont="1" applyFill="1" applyBorder="1" applyAlignment="1">
      <alignment horizontal="left" vertical="center"/>
    </xf>
    <xf numFmtId="0" fontId="22" fillId="0" borderId="0" xfId="2" applyFont="1" applyAlignment="1">
      <alignment horizontal="left" vertical="top"/>
    </xf>
    <xf numFmtId="0" fontId="22" fillId="0" borderId="2" xfId="2" applyFont="1" applyBorder="1" applyAlignment="1">
      <alignment horizontal="left" vertical="top"/>
    </xf>
    <xf numFmtId="0" fontId="22" fillId="0" borderId="4" xfId="2" applyFont="1" applyBorder="1" applyAlignment="1">
      <alignment horizontal="left" vertical="top"/>
    </xf>
    <xf numFmtId="0" fontId="22" fillId="0" borderId="6" xfId="2" applyFont="1" applyBorder="1" applyAlignment="1">
      <alignment horizontal="left" vertical="top"/>
    </xf>
    <xf numFmtId="0" fontId="22" fillId="0" borderId="7" xfId="2" applyFont="1" applyBorder="1" applyAlignment="1">
      <alignment horizontal="left" vertical="top"/>
    </xf>
    <xf numFmtId="0" fontId="55" fillId="0" borderId="1" xfId="2" applyFont="1" applyBorder="1" applyAlignment="1">
      <alignment horizontal="left" vertical="center"/>
    </xf>
    <xf numFmtId="0" fontId="30" fillId="11" borderId="0" xfId="2" applyFont="1" applyFill="1" applyAlignment="1">
      <alignment horizontal="left" vertical="center"/>
    </xf>
    <xf numFmtId="0" fontId="33" fillId="11" borderId="0" xfId="2" applyFont="1" applyFill="1" applyAlignment="1">
      <alignment horizontal="left" vertical="center"/>
    </xf>
    <xf numFmtId="0" fontId="20" fillId="0" borderId="9" xfId="2" applyFont="1" applyBorder="1" applyAlignment="1" applyProtection="1">
      <alignment vertical="center" wrapText="1"/>
      <protection locked="0"/>
    </xf>
    <xf numFmtId="0" fontId="30" fillId="3" borderId="0" xfId="2" applyFont="1" applyFill="1" applyAlignment="1">
      <alignment horizontal="left" vertical="center"/>
    </xf>
    <xf numFmtId="6" fontId="30" fillId="3" borderId="0" xfId="2" applyNumberFormat="1" applyFont="1" applyFill="1" applyAlignment="1">
      <alignment horizontal="right" vertical="center"/>
    </xf>
    <xf numFmtId="0" fontId="28" fillId="11" borderId="9" xfId="2" applyFont="1" applyFill="1" applyBorder="1" applyAlignment="1" applyProtection="1">
      <alignment horizontal="left" vertical="center" wrapText="1"/>
      <protection locked="0"/>
    </xf>
    <xf numFmtId="0" fontId="27" fillId="15" borderId="9" xfId="2" applyFont="1" applyFill="1" applyBorder="1" applyAlignment="1">
      <alignment horizontal="left" vertical="center" wrapText="1"/>
    </xf>
    <xf numFmtId="178" fontId="34" fillId="15" borderId="9" xfId="2" applyNumberFormat="1" applyFont="1" applyFill="1" applyBorder="1" applyAlignment="1">
      <alignment horizontal="center" vertical="center"/>
    </xf>
    <xf numFmtId="5" fontId="29" fillId="12" borderId="9" xfId="2" applyNumberFormat="1" applyFont="1" applyFill="1" applyBorder="1" applyAlignment="1" applyProtection="1">
      <alignment horizontal="center" vertical="center" wrapText="1"/>
      <protection locked="0"/>
    </xf>
    <xf numFmtId="5" fontId="29" fillId="12" borderId="12" xfId="2" applyNumberFormat="1" applyFont="1" applyFill="1" applyBorder="1" applyAlignment="1" applyProtection="1">
      <alignment horizontal="center" vertical="center" wrapText="1"/>
      <protection locked="0"/>
    </xf>
    <xf numFmtId="5" fontId="20" fillId="0" borderId="9" xfId="2" applyNumberFormat="1" applyFont="1" applyBorder="1" applyAlignment="1" applyProtection="1">
      <alignment horizontal="right" vertical="center" wrapText="1"/>
      <protection locked="0"/>
    </xf>
    <xf numFmtId="9" fontId="20" fillId="17" borderId="12" xfId="2" applyNumberFormat="1" applyFont="1" applyFill="1" applyBorder="1" applyAlignment="1" applyProtection="1">
      <alignment vertical="center" wrapText="1"/>
      <protection locked="0"/>
    </xf>
    <xf numFmtId="5" fontId="20" fillId="15" borderId="12" xfId="2" applyNumberFormat="1" applyFont="1" applyFill="1" applyBorder="1" applyAlignment="1" applyProtection="1">
      <alignment vertical="center" wrapText="1"/>
      <protection locked="0"/>
    </xf>
    <xf numFmtId="5" fontId="20" fillId="0" borderId="0" xfId="2" applyNumberFormat="1" applyFont="1" applyAlignment="1" applyProtection="1">
      <alignment horizontal="right" vertical="top"/>
      <protection locked="0"/>
    </xf>
    <xf numFmtId="9" fontId="20" fillId="17" borderId="12" xfId="2" applyNumberFormat="1" applyFont="1" applyFill="1" applyBorder="1" applyAlignment="1" applyProtection="1">
      <alignment horizontal="left" vertical="center" wrapText="1"/>
      <protection locked="0"/>
    </xf>
    <xf numFmtId="0" fontId="20" fillId="0" borderId="10" xfId="2" applyFont="1" applyBorder="1" applyAlignment="1" applyProtection="1">
      <alignment horizontal="left" vertical="center" wrapText="1"/>
      <protection locked="0"/>
    </xf>
    <xf numFmtId="0" fontId="20" fillId="0" borderId="0" xfId="2" applyFont="1" applyAlignment="1">
      <alignment horizontal="left" vertical="top" wrapText="1"/>
    </xf>
    <xf numFmtId="0" fontId="22" fillId="0" borderId="5" xfId="2" applyFont="1" applyBorder="1" applyAlignment="1">
      <alignment horizontal="left" vertical="top"/>
    </xf>
    <xf numFmtId="0" fontId="20" fillId="0" borderId="4" xfId="2" applyFont="1" applyBorder="1" applyAlignment="1">
      <alignment horizontal="left" vertical="center"/>
    </xf>
    <xf numFmtId="0" fontId="22" fillId="0" borderId="0" xfId="2" applyFont="1" applyAlignment="1">
      <alignment horizontal="left" vertical="center"/>
    </xf>
    <xf numFmtId="0" fontId="42" fillId="0" borderId="0" xfId="2" applyFont="1" applyAlignment="1">
      <alignment horizontal="left" vertical="center"/>
    </xf>
    <xf numFmtId="0" fontId="42" fillId="12" borderId="12" xfId="2" applyFont="1" applyFill="1" applyBorder="1" applyAlignment="1">
      <alignment horizontal="left" vertical="center"/>
    </xf>
    <xf numFmtId="0" fontId="20" fillId="12" borderId="10" xfId="2" applyFont="1" applyFill="1" applyBorder="1" applyAlignment="1">
      <alignment horizontal="left" vertical="center" wrapText="1"/>
    </xf>
    <xf numFmtId="5" fontId="42" fillId="15" borderId="21" xfId="1" applyNumberFormat="1" applyFont="1" applyFill="1" applyBorder="1" applyAlignment="1" applyProtection="1">
      <alignment horizontal="right" vertical="center"/>
    </xf>
    <xf numFmtId="5" fontId="42" fillId="0" borderId="0" xfId="1" applyNumberFormat="1" applyFont="1" applyBorder="1" applyAlignment="1" applyProtection="1">
      <alignment horizontal="right" vertical="center"/>
    </xf>
    <xf numFmtId="0" fontId="22" fillId="0" borderId="5" xfId="2" applyFont="1" applyBorder="1" applyAlignment="1">
      <alignment horizontal="left" vertical="center"/>
    </xf>
    <xf numFmtId="5" fontId="20" fillId="0" borderId="0" xfId="2" applyNumberFormat="1" applyFont="1" applyAlignment="1">
      <alignment horizontal="left" vertical="center"/>
    </xf>
    <xf numFmtId="0" fontId="56" fillId="0" borderId="0" xfId="2" applyFont="1" applyAlignment="1">
      <alignment horizontal="left" vertical="center"/>
    </xf>
    <xf numFmtId="0" fontId="20" fillId="0" borderId="0" xfId="2" applyFont="1" applyAlignment="1">
      <alignment horizontal="right" vertical="center"/>
    </xf>
    <xf numFmtId="5" fontId="42" fillId="12" borderId="14" xfId="1" applyNumberFormat="1" applyFont="1" applyFill="1" applyBorder="1" applyAlignment="1" applyProtection="1">
      <alignment horizontal="center" vertical="center"/>
    </xf>
    <xf numFmtId="0" fontId="42" fillId="12" borderId="14" xfId="2" applyFont="1" applyFill="1" applyBorder="1" applyAlignment="1">
      <alignment horizontal="center" vertical="center"/>
    </xf>
    <xf numFmtId="0" fontId="20" fillId="12" borderId="12" xfId="2" applyFont="1" applyFill="1" applyBorder="1" applyAlignment="1">
      <alignment horizontal="left" vertical="center"/>
    </xf>
    <xf numFmtId="5" fontId="42" fillId="12" borderId="11" xfId="1" applyNumberFormat="1" applyFont="1" applyFill="1" applyBorder="1" applyAlignment="1" applyProtection="1">
      <alignment horizontal="right" vertical="center"/>
    </xf>
    <xf numFmtId="5" fontId="20" fillId="15" borderId="9" xfId="1" applyNumberFormat="1" applyFont="1" applyFill="1" applyBorder="1" applyAlignment="1" applyProtection="1">
      <alignment horizontal="right" vertical="center"/>
    </xf>
    <xf numFmtId="0" fontId="22" fillId="12" borderId="11" xfId="2" applyFont="1" applyFill="1" applyBorder="1" applyAlignment="1">
      <alignment horizontal="left" vertical="center"/>
    </xf>
    <xf numFmtId="0" fontId="22" fillId="12" borderId="10" xfId="2" applyFont="1" applyFill="1" applyBorder="1" applyAlignment="1">
      <alignment horizontal="left" vertical="center"/>
    </xf>
    <xf numFmtId="5" fontId="42" fillId="15" borderId="10" xfId="2" applyNumberFormat="1" applyFont="1" applyFill="1" applyBorder="1" applyAlignment="1">
      <alignment horizontal="right" vertical="center"/>
    </xf>
    <xf numFmtId="5" fontId="42" fillId="15" borderId="9" xfId="2" applyNumberFormat="1" applyFont="1" applyFill="1" applyBorder="1" applyAlignment="1">
      <alignment horizontal="right" vertical="center"/>
    </xf>
    <xf numFmtId="5" fontId="20" fillId="15" borderId="30" xfId="2" applyNumberFormat="1" applyFont="1" applyFill="1" applyBorder="1" applyAlignment="1">
      <alignment horizontal="right" vertical="center"/>
    </xf>
    <xf numFmtId="5" fontId="20" fillId="15" borderId="31" xfId="2" applyNumberFormat="1" applyFont="1" applyFill="1" applyBorder="1" applyAlignment="1">
      <alignment horizontal="right" vertical="center"/>
    </xf>
    <xf numFmtId="5" fontId="20" fillId="15" borderId="28" xfId="2" applyNumberFormat="1" applyFont="1" applyFill="1" applyBorder="1" applyAlignment="1">
      <alignment horizontal="right" vertical="center"/>
    </xf>
    <xf numFmtId="5" fontId="20" fillId="15" borderId="22" xfId="2" applyNumberFormat="1" applyFont="1" applyFill="1" applyBorder="1" applyAlignment="1">
      <alignment horizontal="right" vertical="center"/>
    </xf>
    <xf numFmtId="177" fontId="20" fillId="15" borderId="22" xfId="0" applyNumberFormat="1" applyFont="1" applyFill="1" applyBorder="1" applyAlignment="1">
      <alignment horizontal="right" vertical="center"/>
    </xf>
    <xf numFmtId="177" fontId="20" fillId="15" borderId="32" xfId="2" applyNumberFormat="1" applyFont="1" applyFill="1" applyBorder="1" applyAlignment="1">
      <alignment horizontal="right" vertical="center"/>
    </xf>
    <xf numFmtId="5" fontId="20" fillId="15" borderId="33" xfId="2" applyNumberFormat="1" applyFont="1" applyFill="1" applyBorder="1" applyAlignment="1">
      <alignment horizontal="right" vertical="center"/>
    </xf>
    <xf numFmtId="5" fontId="20" fillId="15" borderId="23" xfId="2" applyNumberFormat="1" applyFont="1" applyFill="1" applyBorder="1" applyAlignment="1">
      <alignment horizontal="right" vertical="center"/>
    </xf>
    <xf numFmtId="177" fontId="20" fillId="15" borderId="28" xfId="0" applyNumberFormat="1" applyFont="1" applyFill="1" applyBorder="1" applyAlignment="1">
      <alignment horizontal="right" vertical="center"/>
    </xf>
    <xf numFmtId="177" fontId="20" fillId="15" borderId="34" xfId="2" applyNumberFormat="1" applyFont="1" applyFill="1" applyBorder="1" applyAlignment="1">
      <alignment horizontal="right" vertical="center"/>
    </xf>
    <xf numFmtId="5" fontId="20" fillId="0" borderId="0" xfId="1" applyNumberFormat="1" applyFont="1" applyBorder="1" applyAlignment="1" applyProtection="1">
      <alignment horizontal="right" vertical="center"/>
    </xf>
    <xf numFmtId="0" fontId="19" fillId="0" borderId="0" xfId="2" applyFont="1" applyAlignment="1">
      <alignment horizontal="left" vertical="center" wrapText="1"/>
    </xf>
    <xf numFmtId="9" fontId="42" fillId="12" borderId="11" xfId="8" applyFont="1" applyFill="1" applyBorder="1" applyAlignment="1" applyProtection="1">
      <alignment horizontal="right" vertical="center"/>
    </xf>
    <xf numFmtId="0" fontId="19" fillId="12" borderId="12" xfId="2" applyFont="1" applyFill="1" applyBorder="1" applyAlignment="1">
      <alignment horizontal="left" vertical="center"/>
    </xf>
    <xf numFmtId="5" fontId="20" fillId="15" borderId="35" xfId="2" applyNumberFormat="1" applyFont="1" applyFill="1" applyBorder="1" applyAlignment="1">
      <alignment horizontal="right" vertical="center"/>
    </xf>
    <xf numFmtId="5" fontId="20" fillId="15" borderId="24" xfId="2" applyNumberFormat="1" applyFont="1" applyFill="1" applyBorder="1" applyAlignment="1">
      <alignment horizontal="right" vertical="center"/>
    </xf>
    <xf numFmtId="5" fontId="20" fillId="15" borderId="14" xfId="2" applyNumberFormat="1" applyFont="1" applyFill="1" applyBorder="1" applyAlignment="1">
      <alignment horizontal="right" vertical="center"/>
    </xf>
    <xf numFmtId="177" fontId="20" fillId="15" borderId="14" xfId="0" applyNumberFormat="1" applyFont="1" applyFill="1" applyBorder="1" applyAlignment="1">
      <alignment horizontal="right" vertical="center"/>
    </xf>
    <xf numFmtId="177" fontId="20" fillId="15" borderId="19" xfId="2" applyNumberFormat="1" applyFont="1" applyFill="1" applyBorder="1" applyAlignment="1">
      <alignment horizontal="right" vertical="center"/>
    </xf>
    <xf numFmtId="0" fontId="57" fillId="11" borderId="0" xfId="2" applyFont="1" applyFill="1" applyAlignment="1">
      <alignment horizontal="left" vertical="center" wrapText="1"/>
    </xf>
    <xf numFmtId="0" fontId="20" fillId="12" borderId="42" xfId="2" applyFont="1" applyFill="1" applyBorder="1" applyAlignment="1">
      <alignment horizontal="left" vertical="center"/>
    </xf>
    <xf numFmtId="5" fontId="42" fillId="15" borderId="26" xfId="2" applyNumberFormat="1" applyFont="1" applyFill="1" applyBorder="1" applyAlignment="1">
      <alignment horizontal="right" vertical="center"/>
    </xf>
    <xf numFmtId="5" fontId="42" fillId="15" borderId="25" xfId="2" applyNumberFormat="1" applyFont="1" applyFill="1" applyBorder="1" applyAlignment="1">
      <alignment horizontal="right" vertical="center"/>
    </xf>
    <xf numFmtId="177" fontId="42" fillId="15" borderId="25" xfId="2" applyNumberFormat="1" applyFont="1" applyFill="1" applyBorder="1" applyAlignment="1">
      <alignment horizontal="right" vertical="center"/>
    </xf>
    <xf numFmtId="177" fontId="42" fillId="15" borderId="36" xfId="2" applyNumberFormat="1" applyFont="1" applyFill="1" applyBorder="1" applyAlignment="1">
      <alignment horizontal="right" vertical="center"/>
    </xf>
    <xf numFmtId="0" fontId="42" fillId="0" borderId="0" xfId="2" applyFont="1" applyAlignment="1">
      <alignment horizontal="right" vertical="center"/>
    </xf>
    <xf numFmtId="0" fontId="20" fillId="12" borderId="13" xfId="2" applyFont="1" applyFill="1" applyBorder="1" applyAlignment="1">
      <alignment horizontal="left" vertical="center"/>
    </xf>
    <xf numFmtId="5" fontId="42" fillId="15" borderId="18" xfId="2" applyNumberFormat="1" applyFont="1" applyFill="1" applyBorder="1" applyAlignment="1">
      <alignment horizontal="right" vertical="center"/>
    </xf>
    <xf numFmtId="5" fontId="20" fillId="15" borderId="18" xfId="2" applyNumberFormat="1" applyFont="1" applyFill="1" applyBorder="1" applyAlignment="1">
      <alignment horizontal="right" vertical="center"/>
    </xf>
    <xf numFmtId="5" fontId="42" fillId="15" borderId="29" xfId="2" applyNumberFormat="1" applyFont="1" applyFill="1" applyBorder="1" applyAlignment="1">
      <alignment horizontal="right" vertical="center"/>
    </xf>
    <xf numFmtId="177" fontId="20" fillId="15" borderId="14" xfId="2" applyNumberFormat="1" applyFont="1" applyFill="1" applyBorder="1" applyAlignment="1">
      <alignment horizontal="right" vertical="center"/>
    </xf>
    <xf numFmtId="0" fontId="20" fillId="0" borderId="7" xfId="2" applyFont="1" applyBorder="1" applyAlignment="1">
      <alignment horizontal="left" vertical="top"/>
    </xf>
    <xf numFmtId="0" fontId="20" fillId="0" borderId="7" xfId="2" applyFont="1" applyBorder="1" applyAlignment="1">
      <alignment horizontal="left" vertical="top" wrapText="1"/>
    </xf>
    <xf numFmtId="5" fontId="20" fillId="0" borderId="7" xfId="2" applyNumberFormat="1" applyFont="1" applyBorder="1" applyAlignment="1">
      <alignment horizontal="right" vertical="top"/>
    </xf>
    <xf numFmtId="5" fontId="20" fillId="0" borderId="7" xfId="1" applyNumberFormat="1" applyFont="1" applyBorder="1" applyAlignment="1" applyProtection="1">
      <alignment horizontal="right" vertical="top"/>
    </xf>
    <xf numFmtId="0" fontId="22" fillId="0" borderId="8" xfId="2" applyFont="1" applyBorder="1" applyAlignment="1">
      <alignment horizontal="left" vertical="top"/>
    </xf>
    <xf numFmtId="0" fontId="20" fillId="0" borderId="2" xfId="2" applyFont="1" applyBorder="1" applyAlignment="1">
      <alignment horizontal="left" vertical="top" wrapText="1"/>
    </xf>
    <xf numFmtId="5" fontId="20" fillId="0" borderId="2" xfId="2" applyNumberFormat="1" applyFont="1" applyBorder="1" applyAlignment="1">
      <alignment horizontal="right" vertical="top"/>
    </xf>
    <xf numFmtId="5" fontId="20" fillId="0" borderId="2" xfId="1" applyNumberFormat="1" applyFont="1" applyBorder="1" applyAlignment="1" applyProtection="1">
      <alignment horizontal="right" vertical="top"/>
    </xf>
    <xf numFmtId="5" fontId="19" fillId="12" borderId="12" xfId="2" applyNumberFormat="1" applyFont="1" applyFill="1" applyBorder="1" applyAlignment="1">
      <alignment horizontal="center" vertical="center" wrapText="1"/>
    </xf>
    <xf numFmtId="9" fontId="20" fillId="15" borderId="17" xfId="2" applyNumberFormat="1" applyFont="1" applyFill="1" applyBorder="1" applyAlignment="1">
      <alignment horizontal="right" vertical="center" wrapText="1"/>
    </xf>
    <xf numFmtId="5" fontId="20" fillId="15" borderId="12" xfId="2" applyNumberFormat="1" applyFont="1" applyFill="1" applyBorder="1" applyAlignment="1">
      <alignment horizontal="right" vertical="center" wrapText="1"/>
    </xf>
    <xf numFmtId="5" fontId="20" fillId="0" borderId="0" xfId="1" applyNumberFormat="1" applyFont="1" applyAlignment="1" applyProtection="1">
      <alignment horizontal="right" vertical="top"/>
      <protection locked="0"/>
    </xf>
    <xf numFmtId="0" fontId="20" fillId="11" borderId="0" xfId="2" applyFont="1" applyFill="1" applyAlignment="1">
      <alignment horizontal="left" vertical="center"/>
    </xf>
    <xf numFmtId="0" fontId="20" fillId="12" borderId="9" xfId="2" applyFont="1" applyFill="1" applyBorder="1" applyAlignment="1">
      <alignment horizontal="left" vertical="center"/>
    </xf>
    <xf numFmtId="5" fontId="20" fillId="15" borderId="21" xfId="1" applyNumberFormat="1" applyFont="1" applyFill="1" applyBorder="1" applyAlignment="1" applyProtection="1">
      <alignment horizontal="right" vertical="center"/>
    </xf>
    <xf numFmtId="5" fontId="58" fillId="0" borderId="7" xfId="1" applyNumberFormat="1" applyFont="1" applyBorder="1" applyAlignment="1" applyProtection="1">
      <alignment horizontal="right" vertical="top"/>
    </xf>
    <xf numFmtId="5" fontId="58" fillId="0" borderId="0" xfId="1" applyNumberFormat="1" applyFont="1" applyBorder="1" applyAlignment="1" applyProtection="1">
      <alignment horizontal="right" vertical="top"/>
    </xf>
    <xf numFmtId="5" fontId="23" fillId="0" borderId="0" xfId="2" applyNumberFormat="1" applyFont="1" applyAlignment="1">
      <alignment horizontal="right" vertical="top"/>
    </xf>
    <xf numFmtId="5" fontId="22" fillId="0" borderId="0" xfId="1" applyNumberFormat="1" applyFont="1" applyAlignment="1" applyProtection="1">
      <alignment horizontal="right" vertical="top"/>
    </xf>
    <xf numFmtId="0" fontId="59" fillId="0" borderId="0" xfId="2" applyFont="1" applyAlignment="1">
      <alignment horizontal="left" vertical="top"/>
    </xf>
    <xf numFmtId="5" fontId="60" fillId="0" borderId="0" xfId="1" applyNumberFormat="1" applyFont="1" applyAlignment="1" applyProtection="1">
      <alignment horizontal="right" vertical="top"/>
    </xf>
    <xf numFmtId="5" fontId="22" fillId="0" borderId="2" xfId="1" applyNumberFormat="1" applyFont="1" applyBorder="1" applyAlignment="1" applyProtection="1">
      <alignment horizontal="right" vertical="top"/>
    </xf>
    <xf numFmtId="5" fontId="23" fillId="0" borderId="2" xfId="1" applyNumberFormat="1" applyFont="1" applyBorder="1" applyAlignment="1" applyProtection="1">
      <alignment horizontal="right" vertical="top"/>
    </xf>
    <xf numFmtId="5" fontId="59" fillId="0" borderId="2" xfId="2" applyNumberFormat="1" applyFont="1" applyBorder="1" applyAlignment="1">
      <alignment horizontal="center" vertical="top"/>
    </xf>
    <xf numFmtId="0" fontId="59" fillId="0" borderId="2" xfId="2" applyFont="1" applyBorder="1" applyAlignment="1">
      <alignment horizontal="left" vertical="top"/>
    </xf>
    <xf numFmtId="0" fontId="32" fillId="5" borderId="17" xfId="2" applyFont="1" applyFill="1" applyBorder="1" applyAlignment="1">
      <alignment horizontal="right"/>
    </xf>
    <xf numFmtId="0" fontId="32" fillId="5" borderId="15" xfId="2" applyFont="1" applyFill="1" applyBorder="1" applyAlignment="1">
      <alignment horizontal="right"/>
    </xf>
    <xf numFmtId="176" fontId="32" fillId="5" borderId="15" xfId="2" applyNumberFormat="1" applyFont="1" applyFill="1" applyBorder="1" applyAlignment="1">
      <alignment horizontal="right" vertical="top"/>
    </xf>
    <xf numFmtId="0" fontId="32" fillId="5" borderId="15" xfId="2" applyFont="1" applyFill="1" applyBorder="1" applyAlignment="1">
      <alignment horizontal="left" vertical="top"/>
    </xf>
    <xf numFmtId="0" fontId="61" fillId="5" borderId="11" xfId="2" applyFont="1" applyFill="1" applyBorder="1" applyAlignment="1">
      <alignment horizontal="left" vertical="top"/>
    </xf>
    <xf numFmtId="0" fontId="61" fillId="5" borderId="10" xfId="2" applyFont="1" applyFill="1" applyBorder="1" applyAlignment="1">
      <alignment horizontal="left" vertical="top"/>
    </xf>
    <xf numFmtId="5" fontId="22" fillId="0" borderId="0" xfId="1" applyNumberFormat="1" applyFont="1" applyBorder="1" applyAlignment="1" applyProtection="1">
      <alignment horizontal="right" vertical="top"/>
    </xf>
    <xf numFmtId="0" fontId="30" fillId="2" borderId="12" xfId="2" applyFont="1" applyFill="1" applyBorder="1" applyAlignment="1">
      <alignment horizontal="center" vertical="center"/>
    </xf>
    <xf numFmtId="0" fontId="30" fillId="2" borderId="11" xfId="2" applyFont="1" applyFill="1" applyBorder="1" applyAlignment="1">
      <alignment vertical="center" wrapText="1"/>
    </xf>
    <xf numFmtId="5" fontId="30" fillId="2" borderId="11" xfId="2" applyNumberFormat="1" applyFont="1" applyFill="1" applyBorder="1" applyAlignment="1">
      <alignment vertical="center"/>
    </xf>
    <xf numFmtId="0" fontId="20" fillId="2" borderId="11" xfId="2" applyFont="1" applyFill="1" applyBorder="1" applyAlignment="1">
      <alignment vertical="center"/>
    </xf>
    <xf numFmtId="0" fontId="20" fillId="2" borderId="10" xfId="2" applyFont="1" applyFill="1" applyBorder="1" applyAlignment="1">
      <alignment vertical="center"/>
    </xf>
    <xf numFmtId="9" fontId="30" fillId="2" borderId="11" xfId="2" applyNumberFormat="1" applyFont="1" applyFill="1" applyBorder="1" applyAlignment="1">
      <alignment vertical="center" wrapText="1"/>
    </xf>
    <xf numFmtId="0" fontId="62" fillId="2" borderId="11" xfId="2" applyFont="1" applyFill="1" applyBorder="1" applyAlignment="1">
      <alignment vertical="center" wrapText="1"/>
    </xf>
    <xf numFmtId="0" fontId="63" fillId="2" borderId="10" xfId="2" applyFont="1" applyFill="1" applyBorder="1" applyAlignment="1">
      <alignment vertical="center" wrapText="1"/>
    </xf>
    <xf numFmtId="0" fontId="33" fillId="2" borderId="11" xfId="2" applyFont="1" applyFill="1" applyBorder="1" applyAlignment="1">
      <alignment vertical="center" wrapText="1"/>
    </xf>
    <xf numFmtId="5" fontId="30" fillId="2" borderId="11" xfId="2" applyNumberFormat="1" applyFont="1" applyFill="1" applyBorder="1" applyAlignment="1">
      <alignment vertical="center" wrapText="1"/>
    </xf>
    <xf numFmtId="0" fontId="30" fillId="2" borderId="17" xfId="2" applyFont="1" applyFill="1" applyBorder="1" applyAlignment="1">
      <alignment horizontal="center" vertical="center"/>
    </xf>
    <xf numFmtId="0" fontId="33" fillId="2" borderId="15" xfId="2" applyFont="1" applyFill="1" applyBorder="1" applyAlignment="1">
      <alignment vertical="center" wrapText="1"/>
    </xf>
    <xf numFmtId="5" fontId="30" fillId="2" borderId="15" xfId="2" applyNumberFormat="1" applyFont="1" applyFill="1" applyBorder="1" applyAlignment="1">
      <alignment vertical="center" wrapText="1"/>
    </xf>
    <xf numFmtId="0" fontId="20" fillId="2" borderId="16" xfId="2" applyFont="1" applyFill="1" applyBorder="1" applyAlignment="1">
      <alignment vertical="center"/>
    </xf>
    <xf numFmtId="0" fontId="30" fillId="11" borderId="15" xfId="2" applyFont="1" applyFill="1" applyBorder="1" applyAlignment="1">
      <alignment horizontal="center" vertical="center"/>
    </xf>
    <xf numFmtId="0" fontId="33" fillId="11" borderId="15" xfId="2" applyFont="1" applyFill="1" applyBorder="1" applyAlignment="1">
      <alignment vertical="center" wrapText="1"/>
    </xf>
    <xf numFmtId="5" fontId="30" fillId="11" borderId="15" xfId="2" applyNumberFormat="1" applyFont="1" applyFill="1" applyBorder="1" applyAlignment="1">
      <alignment vertical="center" wrapText="1"/>
    </xf>
    <xf numFmtId="5" fontId="23" fillId="0" borderId="7" xfId="2" applyNumberFormat="1" applyFont="1" applyBorder="1" applyAlignment="1">
      <alignment horizontal="right" vertical="top"/>
    </xf>
    <xf numFmtId="5" fontId="22" fillId="0" borderId="7" xfId="1" applyNumberFormat="1" applyFont="1" applyBorder="1" applyAlignment="1" applyProtection="1">
      <alignment horizontal="right" vertical="top"/>
    </xf>
    <xf numFmtId="5" fontId="61" fillId="0" borderId="7" xfId="1" applyNumberFormat="1" applyFont="1" applyBorder="1" applyAlignment="1" applyProtection="1">
      <alignment horizontal="right" vertical="top"/>
    </xf>
    <xf numFmtId="5" fontId="59" fillId="0" borderId="7" xfId="1" applyNumberFormat="1" applyFont="1" applyBorder="1" applyAlignment="1" applyProtection="1">
      <alignment horizontal="left" vertical="top"/>
    </xf>
    <xf numFmtId="5" fontId="22" fillId="0" borderId="0" xfId="2" applyNumberFormat="1" applyFont="1" applyAlignment="1">
      <alignment horizontal="right" vertical="top"/>
    </xf>
    <xf numFmtId="5" fontId="22" fillId="0" borderId="0" xfId="2" applyNumberFormat="1" applyFont="1" applyAlignment="1" applyProtection="1">
      <alignment horizontal="right" vertical="top"/>
      <protection locked="0"/>
    </xf>
    <xf numFmtId="5" fontId="20" fillId="11" borderId="12" xfId="2" applyNumberFormat="1" applyFont="1" applyFill="1" applyBorder="1" applyAlignment="1" applyProtection="1">
      <alignment vertical="center" wrapText="1"/>
      <protection locked="0"/>
    </xf>
    <xf numFmtId="5" fontId="42" fillId="11" borderId="0" xfId="1" applyNumberFormat="1" applyFont="1" applyFill="1" applyBorder="1" applyAlignment="1" applyProtection="1">
      <alignment horizontal="right" vertical="center"/>
    </xf>
    <xf numFmtId="0" fontId="22" fillId="11" borderId="0" xfId="2" applyFont="1" applyFill="1" applyAlignment="1">
      <alignment horizontal="left" vertical="center"/>
    </xf>
    <xf numFmtId="5" fontId="20" fillId="11" borderId="50" xfId="1" applyNumberFormat="1" applyFont="1" applyFill="1" applyBorder="1" applyAlignment="1" applyProtection="1">
      <alignment horizontal="right" vertical="center"/>
    </xf>
    <xf numFmtId="5" fontId="20" fillId="11" borderId="0" xfId="1" applyNumberFormat="1" applyFont="1" applyFill="1" applyBorder="1" applyAlignment="1" applyProtection="1">
      <alignment horizontal="right" vertical="center"/>
    </xf>
    <xf numFmtId="0" fontId="42" fillId="12" borderId="15" xfId="2" applyFont="1" applyFill="1" applyBorder="1" applyAlignment="1">
      <alignment horizontal="left" vertical="center"/>
    </xf>
    <xf numFmtId="0" fontId="36" fillId="12" borderId="0" xfId="0" applyFont="1" applyFill="1" applyAlignment="1">
      <alignment horizontal="left" vertical="center"/>
    </xf>
    <xf numFmtId="0" fontId="42" fillId="12" borderId="13" xfId="2" applyFont="1" applyFill="1" applyBorder="1" applyAlignment="1">
      <alignment horizontal="left" vertical="center"/>
    </xf>
    <xf numFmtId="0" fontId="20" fillId="17" borderId="10" xfId="2" applyFont="1" applyFill="1" applyBorder="1" applyAlignment="1" applyProtection="1">
      <alignment horizontal="left" vertical="center" wrapText="1"/>
      <protection locked="0"/>
    </xf>
    <xf numFmtId="0" fontId="53" fillId="0" borderId="51" xfId="0" applyFont="1" applyBorder="1">
      <alignment vertical="center"/>
    </xf>
    <xf numFmtId="0" fontId="53" fillId="0" borderId="0" xfId="0" applyFont="1">
      <alignment vertical="center"/>
    </xf>
    <xf numFmtId="0" fontId="54" fillId="0" borderId="0" xfId="4" applyFont="1" applyAlignment="1">
      <alignment vertical="top"/>
    </xf>
    <xf numFmtId="0" fontId="54" fillId="3" borderId="0" xfId="4" applyFont="1" applyFill="1" applyAlignment="1">
      <alignment vertical="top"/>
    </xf>
    <xf numFmtId="0" fontId="20" fillId="0" borderId="52" xfId="2" applyFont="1" applyBorder="1" applyAlignment="1" applyProtection="1">
      <alignment horizontal="left" vertical="top"/>
      <protection locked="0"/>
    </xf>
    <xf numFmtId="0" fontId="20" fillId="0" borderId="53" xfId="2" applyFont="1" applyBorder="1" applyAlignment="1" applyProtection="1">
      <alignment horizontal="left" vertical="top" wrapText="1"/>
      <protection locked="0"/>
    </xf>
    <xf numFmtId="0" fontId="20" fillId="0" borderId="12" xfId="2" applyFont="1" applyBorder="1" applyAlignment="1" applyProtection="1">
      <alignment horizontal="right" vertical="center"/>
      <protection locked="0"/>
    </xf>
    <xf numFmtId="0" fontId="20" fillId="0" borderId="44" xfId="2" applyFont="1" applyBorder="1" applyAlignment="1" applyProtection="1">
      <alignment horizontal="left" vertical="center" wrapText="1"/>
      <protection locked="0"/>
    </xf>
    <xf numFmtId="0" fontId="20" fillId="0" borderId="14" xfId="2" applyFont="1" applyBorder="1" applyAlignment="1" applyProtection="1">
      <alignment horizontal="left" vertical="center" wrapText="1"/>
      <protection locked="0"/>
    </xf>
    <xf numFmtId="0" fontId="19" fillId="12" borderId="16" xfId="2" applyFont="1" applyFill="1" applyBorder="1" applyAlignment="1" applyProtection="1">
      <alignment horizontal="center" vertical="center" wrapText="1"/>
      <protection locked="0"/>
    </xf>
    <xf numFmtId="5" fontId="20" fillId="11" borderId="18" xfId="2" applyNumberFormat="1" applyFont="1" applyFill="1" applyBorder="1" applyAlignment="1" applyProtection="1">
      <alignment vertical="center" wrapText="1"/>
      <protection locked="0"/>
    </xf>
    <xf numFmtId="5" fontId="20" fillId="11" borderId="52" xfId="2" applyNumberFormat="1" applyFont="1" applyFill="1" applyBorder="1" applyAlignment="1" applyProtection="1">
      <alignment vertical="center" wrapText="1"/>
      <protection locked="0"/>
    </xf>
    <xf numFmtId="5" fontId="20" fillId="11" borderId="17" xfId="2" applyNumberFormat="1" applyFont="1" applyFill="1" applyBorder="1" applyAlignment="1" applyProtection="1">
      <alignment vertical="center" wrapText="1"/>
      <protection locked="0"/>
    </xf>
    <xf numFmtId="5" fontId="20" fillId="11" borderId="56" xfId="2" applyNumberFormat="1" applyFont="1" applyFill="1" applyBorder="1" applyAlignment="1" applyProtection="1">
      <alignment vertical="center" wrapText="1"/>
      <protection locked="0"/>
    </xf>
    <xf numFmtId="5" fontId="20" fillId="11" borderId="57" xfId="2" applyNumberFormat="1" applyFont="1" applyFill="1" applyBorder="1" applyAlignment="1" applyProtection="1">
      <alignment vertical="center" wrapText="1"/>
      <protection locked="0"/>
    </xf>
    <xf numFmtId="5" fontId="29" fillId="12" borderId="9" xfId="2" applyNumberFormat="1" applyFont="1" applyFill="1" applyBorder="1" applyAlignment="1">
      <alignment horizontal="center" vertical="center" wrapText="1"/>
    </xf>
    <xf numFmtId="0" fontId="19" fillId="12" borderId="12" xfId="2" applyFont="1" applyFill="1" applyBorder="1" applyAlignment="1">
      <alignment horizontal="left" vertical="center" wrapText="1"/>
    </xf>
    <xf numFmtId="0" fontId="20" fillId="11" borderId="0" xfId="0" applyFont="1" applyFill="1" applyAlignment="1" applyProtection="1">
      <alignment horizontal="right" vertical="center"/>
      <protection locked="0"/>
    </xf>
    <xf numFmtId="5" fontId="20" fillId="11" borderId="0" xfId="2" applyNumberFormat="1" applyFont="1" applyFill="1" applyAlignment="1" applyProtection="1">
      <alignment vertical="center" wrapText="1"/>
      <protection locked="0"/>
    </xf>
    <xf numFmtId="5" fontId="20" fillId="11" borderId="0" xfId="2" applyNumberFormat="1" applyFont="1" applyFill="1" applyAlignment="1" applyProtection="1">
      <alignment horizontal="left" vertical="center" wrapText="1"/>
      <protection locked="0"/>
    </xf>
    <xf numFmtId="0" fontId="20" fillId="11" borderId="0" xfId="2" applyFont="1" applyFill="1" applyAlignment="1" applyProtection="1">
      <alignment horizontal="right" vertical="center"/>
      <protection locked="0"/>
    </xf>
    <xf numFmtId="0" fontId="20" fillId="11" borderId="0" xfId="2" applyFont="1" applyFill="1" applyAlignment="1" applyProtection="1">
      <alignment horizontal="left" vertical="center" wrapText="1"/>
      <protection locked="0"/>
    </xf>
    <xf numFmtId="5" fontId="20" fillId="11" borderId="0" xfId="2" applyNumberFormat="1" applyFont="1" applyFill="1" applyAlignment="1" applyProtection="1">
      <alignment horizontal="right" vertical="center" wrapText="1"/>
      <protection locked="0"/>
    </xf>
    <xf numFmtId="9" fontId="20" fillId="11" borderId="0" xfId="2" applyNumberFormat="1" applyFont="1" applyFill="1" applyAlignment="1" applyProtection="1">
      <alignment vertical="center" wrapText="1"/>
      <protection locked="0"/>
    </xf>
    <xf numFmtId="14" fontId="34" fillId="11" borderId="0" xfId="2" applyNumberFormat="1" applyFont="1" applyFill="1" applyAlignment="1" applyProtection="1">
      <alignment horizontal="center" vertical="center"/>
      <protection locked="0"/>
    </xf>
    <xf numFmtId="178" fontId="34" fillId="11" borderId="0" xfId="2" applyNumberFormat="1" applyFont="1" applyFill="1" applyAlignment="1">
      <alignment horizontal="center" vertical="center"/>
    </xf>
    <xf numFmtId="0" fontId="19" fillId="11" borderId="9" xfId="2" applyFont="1" applyFill="1" applyBorder="1" applyAlignment="1" applyProtection="1">
      <alignment horizontal="center" vertical="center" wrapText="1"/>
      <protection locked="0"/>
    </xf>
    <xf numFmtId="49" fontId="20" fillId="0" borderId="9" xfId="2" applyNumberFormat="1" applyFont="1" applyBorder="1" applyAlignment="1" applyProtection="1">
      <alignment horizontal="right" vertical="center"/>
      <protection locked="0"/>
    </xf>
    <xf numFmtId="49" fontId="20" fillId="11" borderId="9" xfId="0" applyNumberFormat="1" applyFont="1" applyFill="1" applyBorder="1" applyAlignment="1" applyProtection="1">
      <alignment horizontal="right" vertical="center"/>
      <protection locked="0"/>
    </xf>
    <xf numFmtId="5" fontId="20" fillId="11" borderId="58" xfId="2" applyNumberFormat="1" applyFont="1" applyFill="1" applyBorder="1" applyAlignment="1" applyProtection="1">
      <alignment vertical="center" wrapText="1"/>
      <protection locked="0"/>
    </xf>
    <xf numFmtId="5" fontId="20" fillId="11" borderId="20" xfId="2" applyNumberFormat="1" applyFont="1" applyFill="1" applyBorder="1" applyAlignment="1" applyProtection="1">
      <alignment vertical="center" wrapText="1"/>
      <protection locked="0"/>
    </xf>
    <xf numFmtId="49" fontId="20" fillId="11" borderId="44" xfId="0" applyNumberFormat="1" applyFont="1" applyFill="1" applyBorder="1" applyAlignment="1" applyProtection="1">
      <alignment horizontal="right" vertical="center"/>
      <protection locked="0"/>
    </xf>
    <xf numFmtId="49" fontId="20" fillId="0" borderId="56" xfId="2" applyNumberFormat="1" applyFont="1" applyBorder="1" applyAlignment="1" applyProtection="1">
      <alignment horizontal="right" vertical="center"/>
      <protection locked="0"/>
    </xf>
    <xf numFmtId="49" fontId="20" fillId="11" borderId="57" xfId="0" applyNumberFormat="1" applyFont="1" applyFill="1" applyBorder="1" applyAlignment="1" applyProtection="1">
      <alignment horizontal="right" vertical="center"/>
      <protection locked="0"/>
    </xf>
    <xf numFmtId="49" fontId="20" fillId="0" borderId="14" xfId="2" applyNumberFormat="1" applyFont="1" applyBorder="1" applyAlignment="1" applyProtection="1">
      <alignment horizontal="right" vertical="center"/>
      <protection locked="0"/>
    </xf>
    <xf numFmtId="49" fontId="20" fillId="0" borderId="47" xfId="2" applyNumberFormat="1" applyFont="1" applyBorder="1" applyAlignment="1" applyProtection="1">
      <alignment horizontal="right" vertical="center"/>
      <protection locked="0"/>
    </xf>
    <xf numFmtId="49" fontId="20" fillId="11" borderId="56" xfId="0" applyNumberFormat="1" applyFont="1" applyFill="1" applyBorder="1" applyAlignment="1" applyProtection="1">
      <alignment horizontal="right" vertical="center"/>
      <protection locked="0"/>
    </xf>
    <xf numFmtId="49" fontId="20" fillId="0" borderId="58" xfId="2" applyNumberFormat="1" applyFont="1" applyBorder="1" applyAlignment="1" applyProtection="1">
      <alignment horizontal="right" vertical="center"/>
      <protection locked="0"/>
    </xf>
    <xf numFmtId="49" fontId="20" fillId="11" borderId="58" xfId="0" applyNumberFormat="1" applyFont="1" applyFill="1" applyBorder="1" applyAlignment="1" applyProtection="1">
      <alignment horizontal="right" vertical="center"/>
      <protection locked="0"/>
    </xf>
    <xf numFmtId="49" fontId="20" fillId="0" borderId="57" xfId="2" applyNumberFormat="1" applyFont="1" applyBorder="1" applyAlignment="1" applyProtection="1">
      <alignment horizontal="right" vertical="center"/>
      <protection locked="0"/>
    </xf>
    <xf numFmtId="49" fontId="20" fillId="0" borderId="52" xfId="2" applyNumberFormat="1" applyFont="1" applyBorder="1" applyAlignment="1" applyProtection="1">
      <alignment horizontal="right" vertical="center"/>
      <protection locked="0"/>
    </xf>
    <xf numFmtId="49" fontId="20" fillId="11" borderId="14" xfId="0" applyNumberFormat="1" applyFont="1" applyFill="1" applyBorder="1" applyAlignment="1" applyProtection="1">
      <alignment horizontal="right" vertical="center"/>
      <protection locked="0"/>
    </xf>
    <xf numFmtId="9" fontId="20" fillId="17" borderId="11" xfId="2" applyNumberFormat="1" applyFont="1" applyFill="1" applyBorder="1" applyAlignment="1" applyProtection="1">
      <alignment vertical="center" wrapText="1"/>
      <protection locked="0"/>
    </xf>
    <xf numFmtId="5" fontId="20" fillId="15" borderId="44" xfId="2" applyNumberFormat="1" applyFont="1" applyFill="1" applyBorder="1" applyAlignment="1">
      <alignment horizontal="right" vertical="center" wrapText="1"/>
    </xf>
    <xf numFmtId="5" fontId="20" fillId="0" borderId="14" xfId="2" applyNumberFormat="1" applyFont="1" applyBorder="1" applyAlignment="1" applyProtection="1">
      <alignment horizontal="right" vertical="center" wrapText="1"/>
      <protection locked="0"/>
    </xf>
    <xf numFmtId="5" fontId="20" fillId="0" borderId="56" xfId="2" applyNumberFormat="1" applyFont="1" applyBorder="1" applyAlignment="1" applyProtection="1">
      <alignment horizontal="right" vertical="center" wrapText="1"/>
      <protection locked="0"/>
    </xf>
    <xf numFmtId="5" fontId="20" fillId="0" borderId="57" xfId="2" applyNumberFormat="1" applyFont="1" applyBorder="1" applyAlignment="1" applyProtection="1">
      <alignment horizontal="right" vertical="center" wrapText="1"/>
      <protection locked="0"/>
    </xf>
    <xf numFmtId="0" fontId="35" fillId="0" borderId="0" xfId="2" applyFont="1" applyAlignment="1">
      <alignment vertical="center"/>
    </xf>
    <xf numFmtId="0" fontId="21" fillId="0" borderId="0" xfId="2" applyFont="1" applyAlignment="1">
      <alignment horizontal="center" vertical="center"/>
    </xf>
    <xf numFmtId="0" fontId="21" fillId="0" borderId="52" xfId="2" applyFont="1" applyBorder="1" applyAlignment="1">
      <alignment horizontal="center" vertical="center"/>
    </xf>
    <xf numFmtId="0" fontId="19" fillId="15" borderId="44" xfId="2" applyFont="1" applyFill="1" applyBorder="1" applyAlignment="1">
      <alignment horizontal="center" vertical="center" wrapText="1"/>
    </xf>
    <xf numFmtId="0" fontId="19" fillId="11" borderId="0" xfId="2" applyFont="1" applyFill="1" applyAlignment="1" applyProtection="1">
      <alignment horizontal="center" vertical="center" wrapText="1"/>
      <protection locked="0"/>
    </xf>
    <xf numFmtId="0" fontId="19" fillId="11" borderId="52" xfId="2" applyFont="1" applyFill="1" applyBorder="1" applyAlignment="1">
      <alignment horizontal="center" vertical="center" wrapText="1"/>
    </xf>
    <xf numFmtId="5" fontId="20" fillId="11" borderId="18" xfId="2" applyNumberFormat="1" applyFont="1" applyFill="1" applyBorder="1" applyAlignment="1" applyProtection="1">
      <alignment horizontal="right" vertical="center" wrapText="1"/>
      <protection locked="0"/>
    </xf>
    <xf numFmtId="5" fontId="20" fillId="11" borderId="12" xfId="2" applyNumberFormat="1" applyFont="1" applyFill="1" applyBorder="1" applyAlignment="1" applyProtection="1">
      <alignment horizontal="right" vertical="center" wrapText="1"/>
      <protection locked="0"/>
    </xf>
    <xf numFmtId="5" fontId="20" fillId="11" borderId="9" xfId="2" applyNumberFormat="1" applyFont="1" applyFill="1" applyBorder="1" applyAlignment="1" applyProtection="1">
      <alignment vertical="center" wrapText="1"/>
      <protection locked="0"/>
    </xf>
    <xf numFmtId="0" fontId="21" fillId="0" borderId="52" xfId="2" applyFont="1" applyBorder="1" applyAlignment="1" applyProtection="1">
      <alignment horizontal="center" vertical="center"/>
      <protection locked="0"/>
    </xf>
    <xf numFmtId="0" fontId="37" fillId="11" borderId="59" xfId="2" applyFont="1" applyFill="1" applyBorder="1" applyAlignment="1">
      <alignment vertical="center"/>
    </xf>
    <xf numFmtId="0" fontId="37" fillId="11" borderId="60" xfId="2" applyFont="1" applyFill="1" applyBorder="1" applyAlignment="1">
      <alignment vertical="center"/>
    </xf>
    <xf numFmtId="0" fontId="37" fillId="11" borderId="60" xfId="2" applyFont="1" applyFill="1" applyBorder="1" applyAlignment="1">
      <alignment horizontal="center" vertical="center"/>
    </xf>
    <xf numFmtId="0" fontId="37" fillId="11" borderId="61" xfId="2" applyFont="1" applyFill="1" applyBorder="1" applyAlignment="1">
      <alignment vertical="center"/>
    </xf>
    <xf numFmtId="0" fontId="20" fillId="15" borderId="9" xfId="2" applyFont="1" applyFill="1" applyBorder="1" applyAlignment="1">
      <alignment horizontal="right" vertical="center"/>
    </xf>
    <xf numFmtId="5" fontId="20" fillId="15" borderId="12" xfId="2" applyNumberFormat="1" applyFont="1" applyFill="1" applyBorder="1" applyAlignment="1" applyProtection="1">
      <alignment horizontal="right" vertical="center" wrapText="1"/>
      <protection locked="0"/>
    </xf>
    <xf numFmtId="5" fontId="20" fillId="15" borderId="12" xfId="2" applyNumberFormat="1" applyFont="1" applyFill="1" applyBorder="1" applyAlignment="1">
      <alignment vertical="center" wrapText="1"/>
    </xf>
    <xf numFmtId="5" fontId="20" fillId="15" borderId="9" xfId="2" applyNumberFormat="1" applyFont="1" applyFill="1" applyBorder="1" applyAlignment="1">
      <alignment horizontal="right" vertical="center" wrapText="1"/>
    </xf>
    <xf numFmtId="176" fontId="24" fillId="12" borderId="12" xfId="2" applyNumberFormat="1" applyFont="1" applyFill="1" applyBorder="1" applyAlignment="1">
      <alignment horizontal="center" vertical="center"/>
    </xf>
    <xf numFmtId="176" fontId="24" fillId="12" borderId="11" xfId="2" applyNumberFormat="1" applyFont="1" applyFill="1" applyBorder="1" applyAlignment="1">
      <alignment horizontal="center" vertical="center"/>
    </xf>
    <xf numFmtId="176" fontId="24" fillId="12" borderId="10" xfId="2" applyNumberFormat="1" applyFont="1" applyFill="1" applyBorder="1" applyAlignment="1">
      <alignment horizontal="center" vertical="center"/>
    </xf>
    <xf numFmtId="176" fontId="24" fillId="12" borderId="12" xfId="2" applyNumberFormat="1" applyFont="1" applyFill="1" applyBorder="1" applyAlignment="1">
      <alignment horizontal="center" vertical="center" wrapText="1"/>
    </xf>
    <xf numFmtId="176" fontId="24" fillId="12" borderId="11" xfId="2" applyNumberFormat="1" applyFont="1" applyFill="1" applyBorder="1" applyAlignment="1">
      <alignment horizontal="center" vertical="center" wrapText="1"/>
    </xf>
    <xf numFmtId="176" fontId="24" fillId="12" borderId="10" xfId="2" applyNumberFormat="1" applyFont="1" applyFill="1" applyBorder="1" applyAlignment="1">
      <alignment horizontal="center" vertical="center" wrapText="1"/>
    </xf>
    <xf numFmtId="0" fontId="29" fillId="12" borderId="12" xfId="2" applyFont="1" applyFill="1" applyBorder="1" applyAlignment="1">
      <alignment horizontal="center" vertical="center" wrapText="1"/>
    </xf>
    <xf numFmtId="0" fontId="29" fillId="12" borderId="10" xfId="2" applyFont="1" applyFill="1" applyBorder="1" applyAlignment="1">
      <alignment horizontal="center" vertical="center" wrapText="1"/>
    </xf>
    <xf numFmtId="176" fontId="20" fillId="15" borderId="12" xfId="2" applyNumberFormat="1" applyFont="1" applyFill="1" applyBorder="1" applyAlignment="1">
      <alignment horizontal="left" vertical="center" wrapText="1"/>
    </xf>
    <xf numFmtId="176" fontId="20" fillId="15" borderId="10" xfId="2" applyNumberFormat="1" applyFont="1" applyFill="1" applyBorder="1" applyAlignment="1">
      <alignment horizontal="left" vertical="center" wrapText="1"/>
    </xf>
    <xf numFmtId="5" fontId="42" fillId="11" borderId="55" xfId="1" applyNumberFormat="1" applyFont="1" applyFill="1" applyBorder="1" applyAlignment="1" applyProtection="1">
      <alignment horizontal="right" vertical="center"/>
    </xf>
    <xf numFmtId="5" fontId="42" fillId="11" borderId="49" xfId="1" applyNumberFormat="1" applyFont="1" applyFill="1" applyBorder="1" applyAlignment="1" applyProtection="1">
      <alignment horizontal="right" vertical="center"/>
    </xf>
    <xf numFmtId="5" fontId="20" fillId="11" borderId="54" xfId="1" applyNumberFormat="1" applyFont="1" applyFill="1" applyBorder="1" applyAlignment="1" applyProtection="1">
      <alignment horizontal="right" vertical="center"/>
    </xf>
    <xf numFmtId="5" fontId="20" fillId="11" borderId="48" xfId="1" applyNumberFormat="1" applyFont="1" applyFill="1" applyBorder="1" applyAlignment="1" applyProtection="1">
      <alignment horizontal="right" vertical="center"/>
    </xf>
    <xf numFmtId="5" fontId="19" fillId="12" borderId="12" xfId="2" applyNumberFormat="1" applyFont="1" applyFill="1" applyBorder="1" applyAlignment="1">
      <alignment horizontal="center" vertical="center" wrapText="1"/>
    </xf>
    <xf numFmtId="5" fontId="19" fillId="12" borderId="11" xfId="2" applyNumberFormat="1" applyFont="1" applyFill="1" applyBorder="1" applyAlignment="1">
      <alignment horizontal="center" vertical="center" wrapText="1"/>
    </xf>
    <xf numFmtId="5" fontId="19" fillId="12" borderId="10" xfId="2" applyNumberFormat="1" applyFont="1" applyFill="1" applyBorder="1" applyAlignment="1">
      <alignment horizontal="center" vertical="center" wrapText="1"/>
    </xf>
    <xf numFmtId="5" fontId="20" fillId="15" borderId="12" xfId="2" applyNumberFormat="1" applyFont="1" applyFill="1" applyBorder="1" applyAlignment="1">
      <alignment horizontal="right" vertical="center" wrapText="1"/>
    </xf>
    <xf numFmtId="5" fontId="20" fillId="15" borderId="11" xfId="2" applyNumberFormat="1" applyFont="1" applyFill="1" applyBorder="1" applyAlignment="1">
      <alignment horizontal="right" vertical="center" wrapText="1"/>
    </xf>
    <xf numFmtId="5" fontId="20" fillId="15" borderId="10" xfId="2" applyNumberFormat="1" applyFont="1" applyFill="1" applyBorder="1" applyAlignment="1">
      <alignment horizontal="right" vertical="center" wrapText="1"/>
    </xf>
    <xf numFmtId="0" fontId="19" fillId="0" borderId="0" xfId="2" applyFont="1" applyAlignment="1" applyProtection="1">
      <alignment horizontal="left" vertical="top" wrapText="1"/>
      <protection locked="0"/>
    </xf>
    <xf numFmtId="5" fontId="20" fillId="11" borderId="12" xfId="2" applyNumberFormat="1" applyFont="1" applyFill="1" applyBorder="1" applyAlignment="1" applyProtection="1">
      <alignment horizontal="left" vertical="center" wrapText="1"/>
      <protection locked="0"/>
    </xf>
    <xf numFmtId="5" fontId="20" fillId="11" borderId="11" xfId="2" applyNumberFormat="1" applyFont="1" applyFill="1" applyBorder="1" applyAlignment="1" applyProtection="1">
      <alignment horizontal="left" vertical="center" wrapText="1"/>
      <protection locked="0"/>
    </xf>
    <xf numFmtId="5" fontId="20" fillId="11" borderId="10" xfId="2" applyNumberFormat="1" applyFont="1" applyFill="1" applyBorder="1" applyAlignment="1" applyProtection="1">
      <alignment horizontal="left" vertical="center" wrapText="1"/>
      <protection locked="0"/>
    </xf>
    <xf numFmtId="176" fontId="25" fillId="11" borderId="9" xfId="2" applyNumberFormat="1" applyFont="1" applyFill="1" applyBorder="1" applyAlignment="1" applyProtection="1">
      <alignment horizontal="center" vertical="center" wrapText="1"/>
      <protection locked="0"/>
    </xf>
    <xf numFmtId="0" fontId="20" fillId="0" borderId="12" xfId="2" applyFont="1" applyBorder="1" applyAlignment="1" applyProtection="1">
      <alignment horizontal="left" vertical="center" wrapText="1"/>
      <protection locked="0"/>
    </xf>
    <xf numFmtId="0" fontId="20" fillId="0" borderId="10" xfId="2" applyFont="1" applyBorder="1" applyAlignment="1" applyProtection="1">
      <alignment horizontal="left" vertical="center" wrapText="1"/>
      <protection locked="0"/>
    </xf>
    <xf numFmtId="0" fontId="19" fillId="12" borderId="12" xfId="2" applyFont="1" applyFill="1" applyBorder="1" applyAlignment="1" applyProtection="1">
      <alignment horizontal="center" vertical="center"/>
      <protection locked="0"/>
    </xf>
    <xf numFmtId="0" fontId="19" fillId="12" borderId="10" xfId="2" applyFont="1" applyFill="1" applyBorder="1" applyAlignment="1" applyProtection="1">
      <alignment horizontal="center" vertical="center"/>
      <protection locked="0"/>
    </xf>
    <xf numFmtId="0" fontId="20" fillId="0" borderId="12" xfId="2" applyFont="1" applyBorder="1" applyAlignment="1" applyProtection="1">
      <alignment vertical="center" wrapText="1"/>
      <protection locked="0"/>
    </xf>
    <xf numFmtId="0" fontId="20" fillId="0" borderId="10" xfId="2" applyFont="1" applyBorder="1" applyAlignment="1" applyProtection="1">
      <alignment vertical="center" wrapText="1"/>
      <protection locked="0"/>
    </xf>
    <xf numFmtId="5" fontId="20" fillId="11" borderId="12" xfId="2" applyNumberFormat="1" applyFont="1" applyFill="1" applyBorder="1" applyAlignment="1" applyProtection="1">
      <alignment vertical="center" wrapText="1"/>
      <protection locked="0"/>
    </xf>
    <xf numFmtId="5" fontId="20" fillId="11" borderId="11" xfId="2" applyNumberFormat="1" applyFont="1" applyFill="1" applyBorder="1" applyAlignment="1" applyProtection="1">
      <alignment vertical="center" wrapText="1"/>
      <protection locked="0"/>
    </xf>
    <xf numFmtId="5" fontId="20" fillId="11" borderId="10" xfId="2" applyNumberFormat="1" applyFont="1" applyFill="1" applyBorder="1" applyAlignment="1" applyProtection="1">
      <alignment vertical="center" wrapText="1"/>
      <protection locked="0"/>
    </xf>
    <xf numFmtId="0" fontId="20" fillId="13" borderId="38" xfId="2" applyFont="1" applyFill="1" applyBorder="1" applyAlignment="1">
      <alignment horizontal="left" vertical="center"/>
    </xf>
    <xf numFmtId="0" fontId="20" fillId="13" borderId="33" xfId="2" applyFont="1" applyFill="1" applyBorder="1" applyAlignment="1">
      <alignment horizontal="left" vertical="center"/>
    </xf>
    <xf numFmtId="0" fontId="20" fillId="13" borderId="39" xfId="2" applyFont="1" applyFill="1" applyBorder="1" applyAlignment="1">
      <alignment horizontal="left" vertical="center"/>
    </xf>
    <xf numFmtId="0" fontId="20" fillId="14" borderId="38" xfId="2" applyFont="1" applyFill="1" applyBorder="1" applyAlignment="1">
      <alignment horizontal="left" vertical="center"/>
    </xf>
    <xf numFmtId="0" fontId="20" fillId="14" borderId="33" xfId="2" applyFont="1" applyFill="1" applyBorder="1" applyAlignment="1">
      <alignment horizontal="left" vertical="center"/>
    </xf>
    <xf numFmtId="0" fontId="20" fillId="14" borderId="39" xfId="2" applyFont="1" applyFill="1" applyBorder="1" applyAlignment="1">
      <alignment horizontal="left" vertical="center"/>
    </xf>
    <xf numFmtId="0" fontId="20" fillId="13" borderId="38" xfId="2" applyFont="1" applyFill="1" applyBorder="1" applyAlignment="1">
      <alignment horizontal="left" vertical="center" wrapText="1"/>
    </xf>
    <xf numFmtId="0" fontId="20" fillId="13" borderId="33" xfId="2" applyFont="1" applyFill="1" applyBorder="1" applyAlignment="1">
      <alignment horizontal="left" vertical="center" wrapText="1"/>
    </xf>
    <xf numFmtId="0" fontId="20" fillId="13" borderId="39" xfId="2" applyFont="1" applyFill="1" applyBorder="1" applyAlignment="1">
      <alignment horizontal="left" vertical="center" wrapText="1"/>
    </xf>
    <xf numFmtId="0" fontId="20" fillId="13" borderId="40" xfId="2" applyFont="1" applyFill="1" applyBorder="1" applyAlignment="1">
      <alignment horizontal="left" vertical="center" wrapText="1"/>
    </xf>
    <xf numFmtId="0" fontId="20" fillId="13" borderId="35" xfId="2" applyFont="1" applyFill="1" applyBorder="1" applyAlignment="1">
      <alignment horizontal="left" vertical="center" wrapText="1"/>
    </xf>
    <xf numFmtId="0" fontId="20" fillId="13" borderId="41" xfId="2" applyFont="1" applyFill="1" applyBorder="1" applyAlignment="1">
      <alignment horizontal="left" vertical="center" wrapText="1"/>
    </xf>
    <xf numFmtId="0" fontId="20" fillId="17" borderId="12" xfId="2" applyFont="1" applyFill="1" applyBorder="1" applyAlignment="1" applyProtection="1">
      <alignment horizontal="left" vertical="center" wrapText="1"/>
      <protection locked="0"/>
    </xf>
    <xf numFmtId="0" fontId="20" fillId="17" borderId="10" xfId="2" applyFont="1" applyFill="1" applyBorder="1" applyAlignment="1" applyProtection="1">
      <alignment horizontal="left" vertical="center" wrapText="1"/>
      <protection locked="0"/>
    </xf>
    <xf numFmtId="0" fontId="20" fillId="11" borderId="15" xfId="2" applyFont="1" applyFill="1" applyBorder="1" applyAlignment="1">
      <alignment horizontal="left" vertical="center"/>
    </xf>
    <xf numFmtId="5" fontId="20" fillId="15" borderId="12" xfId="1" applyNumberFormat="1" applyFont="1" applyFill="1" applyBorder="1" applyAlignment="1" applyProtection="1">
      <alignment horizontal="right" vertical="center"/>
    </xf>
    <xf numFmtId="5" fontId="20" fillId="15" borderId="11" xfId="1" applyNumberFormat="1" applyFont="1" applyFill="1" applyBorder="1" applyAlignment="1" applyProtection="1">
      <alignment horizontal="right" vertical="center"/>
    </xf>
    <xf numFmtId="5" fontId="20" fillId="15" borderId="10" xfId="1" applyNumberFormat="1" applyFont="1" applyFill="1" applyBorder="1" applyAlignment="1" applyProtection="1">
      <alignment horizontal="right" vertical="center"/>
    </xf>
    <xf numFmtId="5" fontId="20" fillId="17" borderId="12" xfId="2" applyNumberFormat="1" applyFont="1" applyFill="1" applyBorder="1" applyAlignment="1" applyProtection="1">
      <alignment horizontal="left" vertical="center" wrapText="1"/>
      <protection locked="0"/>
    </xf>
    <xf numFmtId="5" fontId="20" fillId="17" borderId="10" xfId="2" applyNumberFormat="1" applyFont="1" applyFill="1" applyBorder="1" applyAlignment="1" applyProtection="1">
      <alignment horizontal="left" vertical="center" wrapText="1"/>
      <protection locked="0"/>
    </xf>
    <xf numFmtId="0" fontId="24" fillId="12" borderId="12" xfId="2" applyFont="1" applyFill="1" applyBorder="1" applyAlignment="1">
      <alignment horizontal="center" vertical="center"/>
    </xf>
    <xf numFmtId="0" fontId="24" fillId="12" borderId="11" xfId="2" applyFont="1" applyFill="1" applyBorder="1" applyAlignment="1">
      <alignment horizontal="center" vertical="center"/>
    </xf>
    <xf numFmtId="0" fontId="24" fillId="12" borderId="10" xfId="2" applyFont="1" applyFill="1" applyBorder="1" applyAlignment="1">
      <alignment horizontal="center" vertical="center"/>
    </xf>
    <xf numFmtId="0" fontId="20" fillId="0" borderId="11" xfId="2" applyFont="1" applyBorder="1" applyAlignment="1" applyProtection="1">
      <alignment horizontal="left" vertical="center" wrapText="1"/>
      <protection locked="0"/>
    </xf>
    <xf numFmtId="176" fontId="24" fillId="0" borderId="12" xfId="2" applyNumberFormat="1" applyFont="1" applyBorder="1" applyAlignment="1" applyProtection="1">
      <alignment horizontal="center" vertical="center" wrapText="1"/>
      <protection locked="0"/>
    </xf>
    <xf numFmtId="176" fontId="24" fillId="0" borderId="11" xfId="2" applyNumberFormat="1" applyFont="1" applyBorder="1" applyAlignment="1" applyProtection="1">
      <alignment horizontal="center" vertical="center" wrapText="1"/>
      <protection locked="0"/>
    </xf>
    <xf numFmtId="176" fontId="24" fillId="0" borderId="10" xfId="2" applyNumberFormat="1" applyFont="1" applyBorder="1" applyAlignment="1" applyProtection="1">
      <alignment horizontal="center" vertical="center" wrapText="1"/>
      <protection locked="0"/>
    </xf>
    <xf numFmtId="176" fontId="25" fillId="12" borderId="9" xfId="2" applyNumberFormat="1" applyFont="1" applyFill="1" applyBorder="1" applyAlignment="1">
      <alignment horizontal="center" vertical="center" wrapText="1"/>
    </xf>
    <xf numFmtId="181" fontId="25" fillId="11" borderId="9" xfId="2" applyNumberFormat="1" applyFont="1" applyFill="1" applyBorder="1" applyAlignment="1" applyProtection="1">
      <alignment horizontal="center" vertical="center" wrapText="1"/>
      <protection locked="0"/>
    </xf>
    <xf numFmtId="0" fontId="19" fillId="12" borderId="11" xfId="2" applyFont="1" applyFill="1" applyBorder="1" applyAlignment="1" applyProtection="1">
      <alignment horizontal="center" vertical="center"/>
      <protection locked="0"/>
    </xf>
    <xf numFmtId="5" fontId="25" fillId="11" borderId="9" xfId="2" applyNumberFormat="1" applyFont="1" applyFill="1" applyBorder="1" applyAlignment="1" applyProtection="1">
      <alignment horizontal="right" vertical="center" wrapText="1"/>
      <protection locked="0"/>
    </xf>
    <xf numFmtId="0" fontId="19" fillId="12" borderId="12" xfId="2" applyFont="1" applyFill="1" applyBorder="1" applyAlignment="1">
      <alignment horizontal="center" vertical="center" wrapText="1"/>
    </xf>
    <xf numFmtId="0" fontId="19" fillId="12" borderId="10" xfId="2" applyFont="1" applyFill="1" applyBorder="1" applyAlignment="1">
      <alignment horizontal="center" vertical="center" wrapText="1"/>
    </xf>
    <xf numFmtId="176" fontId="42" fillId="15" borderId="12" xfId="2" applyNumberFormat="1" applyFont="1" applyFill="1" applyBorder="1" applyAlignment="1">
      <alignment horizontal="left" vertical="center" wrapText="1"/>
    </xf>
    <xf numFmtId="176" fontId="42" fillId="15" borderId="10" xfId="2" applyNumberFormat="1" applyFont="1" applyFill="1" applyBorder="1" applyAlignment="1">
      <alignment horizontal="left" vertical="center" wrapText="1"/>
    </xf>
    <xf numFmtId="0" fontId="20" fillId="11" borderId="12" xfId="0" applyFont="1" applyFill="1" applyBorder="1" applyAlignment="1" applyProtection="1">
      <alignment horizontal="left" vertical="center"/>
      <protection locked="0"/>
    </xf>
    <xf numFmtId="0" fontId="20" fillId="11" borderId="10" xfId="0" applyFont="1" applyFill="1" applyBorder="1" applyAlignment="1" applyProtection="1">
      <alignment horizontal="left" vertical="center"/>
      <protection locked="0"/>
    </xf>
    <xf numFmtId="0" fontId="20" fillId="13" borderId="37" xfId="2" applyFont="1" applyFill="1" applyBorder="1" applyAlignment="1">
      <alignment horizontal="left" vertical="center" wrapText="1"/>
    </xf>
    <xf numFmtId="0" fontId="20" fillId="13" borderId="43" xfId="2" applyFont="1" applyFill="1" applyBorder="1" applyAlignment="1">
      <alignment horizontal="left" vertical="center" wrapText="1"/>
    </xf>
    <xf numFmtId="0" fontId="20" fillId="13" borderId="34" xfId="2" applyFont="1" applyFill="1" applyBorder="1" applyAlignment="1">
      <alignment horizontal="left" vertical="center" wrapText="1"/>
    </xf>
    <xf numFmtId="5" fontId="42" fillId="12" borderId="12" xfId="1" applyNumberFormat="1" applyFont="1" applyFill="1" applyBorder="1" applyAlignment="1" applyProtection="1">
      <alignment horizontal="center" vertical="center"/>
    </xf>
    <xf numFmtId="5" fontId="42" fillId="12" borderId="11" xfId="1" applyNumberFormat="1" applyFont="1" applyFill="1" applyBorder="1" applyAlignment="1" applyProtection="1">
      <alignment horizontal="center" vertical="center"/>
    </xf>
    <xf numFmtId="5" fontId="42" fillId="12" borderId="10" xfId="1" applyNumberFormat="1" applyFont="1" applyFill="1" applyBorder="1" applyAlignment="1" applyProtection="1">
      <alignment horizontal="center" vertical="center"/>
    </xf>
    <xf numFmtId="0" fontId="42" fillId="12" borderId="12" xfId="2" applyFont="1" applyFill="1" applyBorder="1" applyAlignment="1">
      <alignment horizontal="center" vertical="center"/>
    </xf>
    <xf numFmtId="0" fontId="42" fillId="12" borderId="11" xfId="2" applyFont="1" applyFill="1" applyBorder="1" applyAlignment="1">
      <alignment horizontal="center" vertical="center"/>
    </xf>
    <xf numFmtId="0" fontId="42" fillId="12" borderId="10" xfId="2" applyFont="1" applyFill="1" applyBorder="1" applyAlignment="1">
      <alignment horizontal="center" vertical="center"/>
    </xf>
    <xf numFmtId="0" fontId="24" fillId="12" borderId="12" xfId="2" applyFont="1" applyFill="1" applyBorder="1" applyAlignment="1">
      <alignment horizontal="center" vertical="center" wrapText="1"/>
    </xf>
    <xf numFmtId="0" fontId="24" fillId="12" borderId="10" xfId="2" applyFont="1" applyFill="1" applyBorder="1" applyAlignment="1">
      <alignment horizontal="center" vertical="center" wrapText="1"/>
    </xf>
    <xf numFmtId="14" fontId="24" fillId="0" borderId="12" xfId="2" applyNumberFormat="1" applyFont="1" applyBorder="1" applyAlignment="1" applyProtection="1">
      <alignment horizontal="center" vertical="center" wrapText="1"/>
      <protection locked="0"/>
    </xf>
    <xf numFmtId="14" fontId="24" fillId="0" borderId="10" xfId="2" applyNumberFormat="1" applyFont="1" applyBorder="1" applyAlignment="1" applyProtection="1">
      <alignment horizontal="center" vertical="center" wrapText="1"/>
      <protection locked="0"/>
    </xf>
    <xf numFmtId="5" fontId="19" fillId="12" borderId="12" xfId="2" applyNumberFormat="1" applyFont="1" applyFill="1" applyBorder="1" applyAlignment="1" applyProtection="1">
      <alignment horizontal="center" vertical="center" wrapText="1"/>
      <protection locked="0"/>
    </xf>
    <xf numFmtId="5" fontId="19" fillId="12" borderId="11" xfId="2" applyNumberFormat="1" applyFont="1" applyFill="1" applyBorder="1" applyAlignment="1" applyProtection="1">
      <alignment horizontal="center" vertical="center" wrapText="1"/>
      <protection locked="0"/>
    </xf>
    <xf numFmtId="5" fontId="19" fillId="12" borderId="10" xfId="2" applyNumberFormat="1" applyFont="1" applyFill="1" applyBorder="1" applyAlignment="1" applyProtection="1">
      <alignment horizontal="center" vertical="center" wrapText="1"/>
      <protection locked="0"/>
    </xf>
    <xf numFmtId="14" fontId="25" fillId="11" borderId="9" xfId="2" applyNumberFormat="1" applyFont="1" applyFill="1" applyBorder="1" applyAlignment="1" applyProtection="1">
      <alignment horizontal="center" vertical="center" wrapText="1"/>
      <protection locked="0"/>
    </xf>
    <xf numFmtId="0" fontId="52" fillId="17" borderId="9" xfId="2" applyFont="1" applyFill="1" applyBorder="1" applyAlignment="1" applyProtection="1">
      <alignment horizontal="left" vertical="top"/>
      <protection locked="0"/>
    </xf>
    <xf numFmtId="0" fontId="52" fillId="12" borderId="44" xfId="2" applyFont="1" applyFill="1" applyBorder="1" applyAlignment="1" applyProtection="1">
      <alignment horizontal="left" vertical="top"/>
      <protection locked="0"/>
    </xf>
    <xf numFmtId="0" fontId="52" fillId="12" borderId="47" xfId="2" applyFont="1" applyFill="1" applyBorder="1" applyAlignment="1" applyProtection="1">
      <alignment horizontal="left" vertical="top"/>
      <protection locked="0"/>
    </xf>
    <xf numFmtId="0" fontId="52" fillId="15" borderId="44" xfId="2" applyFont="1" applyFill="1" applyBorder="1" applyAlignment="1" applyProtection="1">
      <alignment horizontal="left" vertical="top"/>
      <protection locked="0"/>
    </xf>
    <xf numFmtId="0" fontId="52" fillId="15" borderId="47" xfId="2" applyFont="1" applyFill="1" applyBorder="1" applyAlignment="1" applyProtection="1">
      <alignment horizontal="left" vertical="top"/>
      <protection locked="0"/>
    </xf>
    <xf numFmtId="0" fontId="52" fillId="0" borderId="16" xfId="2" applyFont="1" applyBorder="1" applyAlignment="1" applyProtection="1">
      <alignment horizontal="left" vertical="top" wrapText="1"/>
      <protection locked="0"/>
    </xf>
    <xf numFmtId="0" fontId="52" fillId="0" borderId="19" xfId="2" applyFont="1" applyBorder="1" applyAlignment="1" applyProtection="1">
      <alignment horizontal="left" vertical="top" wrapText="1"/>
      <protection locked="0"/>
    </xf>
    <xf numFmtId="0" fontId="52" fillId="0" borderId="9" xfId="2" applyFont="1" applyBorder="1" applyAlignment="1" applyProtection="1">
      <alignment horizontal="left" vertical="top"/>
      <protection locked="0"/>
    </xf>
    <xf numFmtId="0" fontId="52" fillId="0" borderId="9" xfId="2" applyFont="1" applyBorder="1" applyAlignment="1" applyProtection="1">
      <alignment horizontal="left" vertical="top" wrapText="1"/>
      <protection locked="0"/>
    </xf>
    <xf numFmtId="0" fontId="52" fillId="16" borderId="9" xfId="2" applyFont="1" applyFill="1" applyBorder="1" applyAlignment="1" applyProtection="1">
      <alignment horizontal="left" vertical="top"/>
      <protection locked="0"/>
    </xf>
    <xf numFmtId="0" fontId="52" fillId="0" borderId="44" xfId="2" applyFont="1" applyBorder="1" applyAlignment="1" applyProtection="1">
      <alignment horizontal="left" vertical="top" wrapText="1"/>
      <protection locked="0"/>
    </xf>
    <xf numFmtId="0" fontId="52" fillId="0" borderId="47" xfId="2" applyFont="1" applyBorder="1" applyAlignment="1" applyProtection="1">
      <alignment horizontal="left" vertical="top" wrapText="1"/>
      <protection locked="0"/>
    </xf>
    <xf numFmtId="0" fontId="52" fillId="0" borderId="17" xfId="2" applyFont="1" applyBorder="1" applyAlignment="1" applyProtection="1">
      <alignment horizontal="left" vertical="top" wrapText="1"/>
      <protection locked="0"/>
    </xf>
    <xf numFmtId="0" fontId="52" fillId="0" borderId="20" xfId="2" applyFont="1" applyBorder="1" applyAlignment="1" applyProtection="1">
      <alignment horizontal="left" vertical="top" wrapText="1"/>
      <protection locked="0"/>
    </xf>
    <xf numFmtId="0" fontId="20" fillId="15" borderId="44" xfId="2" applyFont="1" applyFill="1" applyBorder="1" applyAlignment="1" applyProtection="1">
      <alignment horizontal="left" vertical="top"/>
      <protection locked="0"/>
    </xf>
    <xf numFmtId="0" fontId="20" fillId="15" borderId="14" xfId="2" applyFont="1" applyFill="1" applyBorder="1" applyAlignment="1" applyProtection="1">
      <alignment horizontal="left" vertical="top"/>
      <protection locked="0"/>
    </xf>
    <xf numFmtId="0" fontId="20" fillId="0" borderId="44" xfId="2" applyFont="1" applyBorder="1" applyAlignment="1" applyProtection="1">
      <alignment horizontal="left" vertical="top" wrapText="1"/>
      <protection locked="0"/>
    </xf>
    <xf numFmtId="0" fontId="20" fillId="0" borderId="14" xfId="2" applyFont="1" applyBorder="1" applyAlignment="1" applyProtection="1">
      <alignment horizontal="left" vertical="top" wrapText="1"/>
      <protection locked="0"/>
    </xf>
    <xf numFmtId="0" fontId="20" fillId="12" borderId="44" xfId="2" applyFont="1" applyFill="1" applyBorder="1" applyAlignment="1" applyProtection="1">
      <alignment horizontal="left" vertical="top"/>
      <protection locked="0"/>
    </xf>
    <xf numFmtId="0" fontId="20" fillId="12" borderId="14" xfId="2" applyFont="1" applyFill="1" applyBorder="1" applyAlignment="1" applyProtection="1">
      <alignment horizontal="left" vertical="top"/>
      <protection locked="0"/>
    </xf>
    <xf numFmtId="0" fontId="20" fillId="17" borderId="44" xfId="2" applyFont="1" applyFill="1" applyBorder="1" applyAlignment="1" applyProtection="1">
      <alignment horizontal="left" vertical="top"/>
      <protection locked="0"/>
    </xf>
    <xf numFmtId="0" fontId="20" fillId="17" borderId="14" xfId="2" applyFont="1" applyFill="1" applyBorder="1" applyAlignment="1" applyProtection="1">
      <alignment horizontal="left" vertical="top"/>
      <protection locked="0"/>
    </xf>
    <xf numFmtId="0" fontId="19" fillId="11" borderId="9" xfId="2" applyFont="1" applyFill="1" applyBorder="1" applyAlignment="1" applyProtection="1">
      <alignment horizontal="left" vertical="center" wrapText="1"/>
      <protection locked="0"/>
    </xf>
    <xf numFmtId="0" fontId="39" fillId="11" borderId="7" xfId="2" applyFont="1" applyFill="1" applyBorder="1" applyAlignment="1">
      <alignment horizontal="center" vertical="center" shrinkToFit="1"/>
    </xf>
    <xf numFmtId="0" fontId="19" fillId="12" borderId="9" xfId="2" applyFont="1" applyFill="1" applyBorder="1" applyAlignment="1">
      <alignment horizontal="center" vertical="center"/>
    </xf>
    <xf numFmtId="0" fontId="19" fillId="12" borderId="12" xfId="2" applyFont="1" applyFill="1" applyBorder="1" applyAlignment="1">
      <alignment horizontal="center" vertical="center"/>
    </xf>
    <xf numFmtId="0" fontId="19" fillId="12" borderId="9" xfId="2" applyFont="1" applyFill="1" applyBorder="1" applyAlignment="1">
      <alignment horizontal="center" vertical="center" wrapText="1"/>
    </xf>
    <xf numFmtId="0" fontId="19" fillId="15" borderId="9" xfId="2" applyFont="1" applyFill="1" applyBorder="1" applyAlignment="1">
      <alignment horizontal="center" vertical="center" wrapText="1"/>
    </xf>
    <xf numFmtId="0" fontId="19" fillId="11" borderId="0" xfId="2" applyFont="1" applyFill="1" applyAlignment="1">
      <alignment horizontal="right" vertical="center" wrapText="1"/>
    </xf>
    <xf numFmtId="0" fontId="43" fillId="12" borderId="9" xfId="2" applyFont="1" applyFill="1" applyBorder="1" applyAlignment="1">
      <alignment horizontal="center" vertical="center" wrapText="1"/>
    </xf>
    <xf numFmtId="14" fontId="25" fillId="11" borderId="62" xfId="2" applyNumberFormat="1" applyFont="1" applyFill="1" applyBorder="1" applyAlignment="1">
      <alignment horizontal="center" vertical="center" wrapText="1"/>
    </xf>
    <xf numFmtId="14" fontId="25" fillId="11" borderId="63" xfId="2" applyNumberFormat="1" applyFont="1" applyFill="1" applyBorder="1" applyAlignment="1">
      <alignment horizontal="center" vertical="center" wrapText="1"/>
    </xf>
    <xf numFmtId="14" fontId="25" fillId="11" borderId="64" xfId="2" applyNumberFormat="1" applyFont="1" applyFill="1" applyBorder="1" applyAlignment="1">
      <alignment horizontal="center" vertical="center" wrapText="1"/>
    </xf>
    <xf numFmtId="176" fontId="25" fillId="12" borderId="11" xfId="2" applyNumberFormat="1" applyFont="1" applyFill="1" applyBorder="1" applyAlignment="1">
      <alignment horizontal="center" vertical="center" wrapText="1"/>
    </xf>
    <xf numFmtId="176" fontId="25" fillId="11" borderId="59" xfId="2" applyNumberFormat="1" applyFont="1" applyFill="1" applyBorder="1" applyAlignment="1">
      <alignment horizontal="center" vertical="center" wrapText="1"/>
    </xf>
    <xf numFmtId="176" fontId="25" fillId="11" borderId="60" xfId="2" applyNumberFormat="1" applyFont="1" applyFill="1" applyBorder="1" applyAlignment="1">
      <alignment horizontal="center" vertical="center" wrapText="1"/>
    </xf>
    <xf numFmtId="176" fontId="25" fillId="11" borderId="61" xfId="2" applyNumberFormat="1" applyFont="1" applyFill="1" applyBorder="1" applyAlignment="1">
      <alignment horizontal="center" vertical="center" wrapText="1"/>
    </xf>
    <xf numFmtId="176" fontId="25" fillId="11" borderId="17" xfId="2" applyNumberFormat="1" applyFont="1" applyFill="1" applyBorder="1" applyAlignment="1">
      <alignment horizontal="center" vertical="center" wrapText="1"/>
    </xf>
    <xf numFmtId="176" fontId="25" fillId="11" borderId="15" xfId="2" applyNumberFormat="1" applyFont="1" applyFill="1" applyBorder="1" applyAlignment="1">
      <alignment horizontal="center" vertical="center" wrapText="1"/>
    </xf>
    <xf numFmtId="176" fontId="25" fillId="11" borderId="16" xfId="2" applyNumberFormat="1" applyFont="1" applyFill="1" applyBorder="1" applyAlignment="1">
      <alignment horizontal="center" vertical="center" wrapText="1"/>
    </xf>
    <xf numFmtId="176" fontId="25" fillId="11" borderId="9" xfId="2" applyNumberFormat="1" applyFont="1" applyFill="1" applyBorder="1" applyAlignment="1">
      <alignment horizontal="center" vertical="center" wrapText="1"/>
    </xf>
    <xf numFmtId="176" fontId="25" fillId="12" borderId="12" xfId="2" applyNumberFormat="1" applyFont="1" applyFill="1" applyBorder="1" applyAlignment="1">
      <alignment horizontal="center" vertical="center" wrapText="1"/>
    </xf>
    <xf numFmtId="176" fontId="25" fillId="12" borderId="10" xfId="2" applyNumberFormat="1" applyFont="1" applyFill="1" applyBorder="1" applyAlignment="1">
      <alignment horizontal="center" vertical="center" wrapText="1"/>
    </xf>
    <xf numFmtId="5" fontId="25" fillId="11" borderId="12" xfId="2" applyNumberFormat="1" applyFont="1" applyFill="1" applyBorder="1" applyAlignment="1">
      <alignment horizontal="right" vertical="center" wrapText="1"/>
    </xf>
    <xf numFmtId="5" fontId="25" fillId="11" borderId="11" xfId="2" applyNumberFormat="1" applyFont="1" applyFill="1" applyBorder="1" applyAlignment="1">
      <alignment horizontal="right" vertical="center" wrapText="1"/>
    </xf>
    <xf numFmtId="5" fontId="25" fillId="11" borderId="10" xfId="2" applyNumberFormat="1" applyFont="1" applyFill="1" applyBorder="1" applyAlignment="1">
      <alignment horizontal="right" vertical="center" wrapText="1"/>
    </xf>
    <xf numFmtId="176" fontId="25" fillId="11" borderId="44" xfId="2" applyNumberFormat="1" applyFont="1" applyFill="1" applyBorder="1" applyAlignment="1">
      <alignment horizontal="center" vertical="center" wrapText="1"/>
    </xf>
    <xf numFmtId="0" fontId="19" fillId="15" borderId="12" xfId="2" applyFont="1" applyFill="1" applyBorder="1" applyAlignment="1">
      <alignment horizontal="center" vertical="center" wrapText="1"/>
    </xf>
    <xf numFmtId="0" fontId="19" fillId="15" borderId="11" xfId="2" applyFont="1" applyFill="1" applyBorder="1" applyAlignment="1">
      <alignment horizontal="center" vertical="center" wrapText="1"/>
    </xf>
    <xf numFmtId="0" fontId="19" fillId="15" borderId="10" xfId="2" applyFont="1" applyFill="1" applyBorder="1" applyAlignment="1">
      <alignment horizontal="center" vertical="center" wrapText="1"/>
    </xf>
    <xf numFmtId="0" fontId="19" fillId="11" borderId="9" xfId="2" applyFont="1" applyFill="1" applyBorder="1" applyAlignment="1" applyProtection="1">
      <alignment horizontal="left" vertical="top" wrapText="1"/>
      <protection locked="0"/>
    </xf>
  </cellXfs>
  <cellStyles count="20">
    <cellStyle name="パーセント" xfId="8" builtinId="5"/>
    <cellStyle name="桁区切り" xfId="3" builtinId="6"/>
    <cellStyle name="桁区切り 2" xfId="1" xr:uid="{00000000-0005-0000-0000-000002000000}"/>
    <cellStyle name="桁区切り 3" xfId="7" xr:uid="{00000000-0005-0000-0000-000003000000}"/>
    <cellStyle name="通貨 2" xfId="14" xr:uid="{9F150722-05CD-4588-A6D8-52EE235669E3}"/>
    <cellStyle name="通貨 3" xfId="19" xr:uid="{643865D7-446C-4A53-B058-0E5A6DFBA0D9}"/>
    <cellStyle name="標準" xfId="0" builtinId="0"/>
    <cellStyle name="標準 2" xfId="2" xr:uid="{00000000-0005-0000-0000-000005000000}"/>
    <cellStyle name="標準 3" xfId="4" xr:uid="{00000000-0005-0000-0000-000006000000}"/>
    <cellStyle name="標準 3 2 2" xfId="9" xr:uid="{FA246416-E627-4992-AB12-B1B6B72A7108}"/>
    <cellStyle name="標準 3 2 2 2" xfId="12" xr:uid="{80B6B0F6-E1A8-438C-9427-2DDEE0ACBFE3}"/>
    <cellStyle name="標準 3 2 2 3" xfId="17" xr:uid="{0D05F078-2DA1-443C-A1A2-7329D26E8DC9}"/>
    <cellStyle name="標準 4" xfId="6" xr:uid="{00000000-0005-0000-0000-000007000000}"/>
    <cellStyle name="標準 4 2" xfId="5" xr:uid="{00000000-0005-0000-0000-000008000000}"/>
    <cellStyle name="標準 4 2 2" xfId="11" xr:uid="{F74E5C63-D4A3-45D7-A29E-CE107C4B9F4A}"/>
    <cellStyle name="標準 4 2 2 2" xfId="16" xr:uid="{D50D455A-0877-4AFB-932F-3F66482C2336}"/>
    <cellStyle name="標準 4 2 3" xfId="13" xr:uid="{EADB39DA-4710-47BE-9B68-512764E93CF8}"/>
    <cellStyle name="標準 4 2 3 2" xfId="18" xr:uid="{4FD677A7-0C6F-496C-B31F-34B7AF3BE7BC}"/>
    <cellStyle name="標準 4 2 4" xfId="10" xr:uid="{371E9A77-B2A1-4F82-BE4A-2C9A757CBF1F}"/>
    <cellStyle name="標準 4 2 5" xfId="15" xr:uid="{5DF4B05A-CCE0-4879-B966-EEBCA0500318}"/>
  </cellStyles>
  <dxfs count="12">
    <dxf>
      <fill>
        <patternFill>
          <bgColor rgb="FFFFFF00"/>
        </patternFill>
      </fill>
    </dxf>
    <dxf>
      <font>
        <b/>
        <i val="0"/>
        <color auto="1"/>
      </font>
      <fill>
        <patternFill>
          <bgColor rgb="FFFFFF00"/>
        </patternFill>
      </fill>
    </dxf>
    <dxf>
      <font>
        <b/>
        <i val="0"/>
        <color theme="0"/>
      </font>
      <fill>
        <patternFill>
          <bgColor rgb="FFFF0000"/>
        </patternFill>
      </fill>
    </dxf>
    <dxf>
      <font>
        <b/>
        <i val="0"/>
        <u val="none"/>
        <color theme="0"/>
      </font>
      <fill>
        <patternFill>
          <bgColor rgb="FFFF0000"/>
        </patternFill>
      </fill>
    </dxf>
    <dxf>
      <font>
        <b/>
        <i val="0"/>
        <color auto="1"/>
      </font>
      <fill>
        <patternFill>
          <bgColor rgb="FFFFFF00"/>
        </patternFill>
      </fill>
    </dxf>
    <dxf>
      <fill>
        <patternFill>
          <bgColor rgb="FFFFFF00"/>
        </patternFill>
      </fill>
    </dxf>
    <dxf>
      <fill>
        <patternFill>
          <bgColor theme="0"/>
        </patternFill>
      </fill>
    </dxf>
    <dxf>
      <fill>
        <patternFill>
          <bgColor rgb="FFFFFF00"/>
        </patternFill>
      </fill>
    </dxf>
    <dxf>
      <font>
        <b/>
        <i val="0"/>
        <color auto="1"/>
      </font>
      <fill>
        <patternFill>
          <bgColor rgb="FFFFFF00"/>
        </patternFill>
      </fill>
    </dxf>
    <dxf>
      <font>
        <b/>
        <i val="0"/>
        <color theme="0"/>
      </font>
      <fill>
        <patternFill>
          <bgColor rgb="FFFF0000"/>
        </patternFill>
      </fill>
    </dxf>
    <dxf>
      <font>
        <b/>
        <i val="0"/>
        <u val="none"/>
        <color theme="0"/>
      </font>
      <fill>
        <patternFill>
          <bgColor rgb="FFFF0000"/>
        </patternFill>
      </fill>
    </dxf>
    <dxf>
      <font>
        <b/>
        <i val="0"/>
        <color auto="1"/>
      </font>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DDDD"/>
      <color rgb="FFFFFDF7"/>
      <color rgb="FFFFFAEB"/>
      <color rgb="FFFFFFCC"/>
      <color rgb="FFFF111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oneCell">
    <xdr:from>
      <xdr:col>6</xdr:col>
      <xdr:colOff>266311</xdr:colOff>
      <xdr:row>7</xdr:row>
      <xdr:rowOff>77065</xdr:rowOff>
    </xdr:from>
    <xdr:to>
      <xdr:col>7</xdr:col>
      <xdr:colOff>195307</xdr:colOff>
      <xdr:row>7</xdr:row>
      <xdr:rowOff>1049065</xdr:rowOff>
    </xdr:to>
    <xdr:sp macro="" textlink="">
      <xdr:nvSpPr>
        <xdr:cNvPr id="7" name="吹き出し: 線 6">
          <a:extLst>
            <a:ext uri="{FF2B5EF4-FFF2-40B4-BE49-F238E27FC236}">
              <a16:creationId xmlns:a16="http://schemas.microsoft.com/office/drawing/2014/main" id="{5A31B4AA-E7BA-4171-A255-BD858C798824}"/>
            </a:ext>
          </a:extLst>
        </xdr:cNvPr>
        <xdr:cNvSpPr/>
      </xdr:nvSpPr>
      <xdr:spPr>
        <a:xfrm>
          <a:off x="8438761" y="4458565"/>
          <a:ext cx="3034146" cy="972000"/>
        </a:xfrm>
        <a:prstGeom prst="borderCallout1">
          <a:avLst>
            <a:gd name="adj1" fmla="val 98749"/>
            <a:gd name="adj2" fmla="val 481"/>
            <a:gd name="adj3" fmla="val 200106"/>
            <a:gd name="adj4" fmla="val -15086"/>
          </a:avLst>
        </a:prstGeom>
        <a:solidFill>
          <a:srgbClr val="CCFFFF"/>
        </a:solidFill>
        <a:ln>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latin typeface="Meiryo UI" panose="020B0604030504040204" pitchFamily="50" charset="-128"/>
              <a:ea typeface="Meiryo UI" panose="020B0604030504040204" pitchFamily="50" charset="-128"/>
            </a:rPr>
            <a:t>支払先毎に、費用種別、経費項目別に記入してください。</a:t>
          </a:r>
        </a:p>
      </xdr:txBody>
    </xdr:sp>
    <xdr:clientData/>
  </xdr:twoCellAnchor>
  <xdr:twoCellAnchor editAs="oneCell">
    <xdr:from>
      <xdr:col>4</xdr:col>
      <xdr:colOff>674956</xdr:colOff>
      <xdr:row>7</xdr:row>
      <xdr:rowOff>77065</xdr:rowOff>
    </xdr:from>
    <xdr:to>
      <xdr:col>5</xdr:col>
      <xdr:colOff>1298922</xdr:colOff>
      <xdr:row>7</xdr:row>
      <xdr:rowOff>1049065</xdr:rowOff>
    </xdr:to>
    <xdr:sp macro="" textlink="">
      <xdr:nvSpPr>
        <xdr:cNvPr id="2" name="吹き出し: 線 7">
          <a:extLst>
            <a:ext uri="{FF2B5EF4-FFF2-40B4-BE49-F238E27FC236}">
              <a16:creationId xmlns:a16="http://schemas.microsoft.com/office/drawing/2014/main" id="{A44B5D29-06F0-4D37-BBD8-0979422A85BC}"/>
            </a:ext>
          </a:extLst>
        </xdr:cNvPr>
        <xdr:cNvSpPr/>
      </xdr:nvSpPr>
      <xdr:spPr>
        <a:xfrm>
          <a:off x="4161106" y="4458565"/>
          <a:ext cx="3271916" cy="972000"/>
        </a:xfrm>
        <a:prstGeom prst="borderCallout1">
          <a:avLst>
            <a:gd name="adj1" fmla="val 98749"/>
            <a:gd name="adj2" fmla="val 481"/>
            <a:gd name="adj3" fmla="val 238230"/>
            <a:gd name="adj4" fmla="val -102482"/>
          </a:avLst>
        </a:prstGeom>
        <a:solidFill>
          <a:srgbClr val="CCFFFF"/>
        </a:solidFill>
        <a:ln>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ysClr val="windowText" lastClr="000000"/>
              </a:solidFill>
              <a:latin typeface="Meiryo UI" panose="020B0604030504040204" pitchFamily="50" charset="-128"/>
              <a:ea typeface="Meiryo UI" panose="020B0604030504040204" pitchFamily="50" charset="-128"/>
            </a:rPr>
            <a:t>行挿入</a:t>
          </a:r>
          <a:r>
            <a:rPr kumimoji="1" lang="ja-JP" altLang="en-US" sz="1400">
              <a:solidFill>
                <a:sysClr val="windowText" lastClr="000000"/>
              </a:solidFill>
              <a:latin typeface="Meiryo UI" panose="020B0604030504040204" pitchFamily="50" charset="-128"/>
              <a:ea typeface="Meiryo UI" panose="020B0604030504040204" pitchFamily="50" charset="-128"/>
            </a:rPr>
            <a:t>する際は、</a:t>
          </a:r>
          <a:r>
            <a:rPr kumimoji="1" lang="en-US" altLang="ja-JP" sz="1400">
              <a:solidFill>
                <a:sysClr val="windowText" lastClr="000000"/>
              </a:solidFill>
              <a:latin typeface="Meiryo UI" panose="020B0604030504040204" pitchFamily="50" charset="-128"/>
              <a:ea typeface="Meiryo UI" panose="020B0604030504040204" pitchFamily="50" charset="-128"/>
            </a:rPr>
            <a:t>NO.1</a:t>
          </a:r>
          <a:r>
            <a:rPr kumimoji="1" lang="ja-JP" altLang="en-US" sz="1400">
              <a:solidFill>
                <a:sysClr val="windowText" lastClr="000000"/>
              </a:solidFill>
              <a:latin typeface="Meiryo UI" panose="020B0604030504040204" pitchFamily="50" charset="-128"/>
              <a:ea typeface="Meiryo UI" panose="020B0604030504040204" pitchFamily="50" charset="-128"/>
            </a:rPr>
            <a:t>以降の行をコピーし、</a:t>
          </a:r>
        </a:p>
        <a:p>
          <a:pPr algn="l"/>
          <a:r>
            <a:rPr kumimoji="1" lang="ja-JP" altLang="en-US" sz="1400">
              <a:solidFill>
                <a:sysClr val="windowText" lastClr="000000"/>
              </a:solidFill>
              <a:latin typeface="Meiryo UI" panose="020B0604030504040204" pitchFamily="50" charset="-128"/>
              <a:ea typeface="Meiryo UI" panose="020B0604030504040204" pitchFamily="50" charset="-128"/>
            </a:rPr>
            <a:t>「コピーしたセルの挿入」を選択してください。</a:t>
          </a:r>
          <a:endParaRPr kumimoji="1" lang="en-US" altLang="ja-JP" sz="14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400">
              <a:solidFill>
                <a:srgbClr val="FF0000"/>
              </a:solidFill>
              <a:latin typeface="Meiryo UI" panose="020B0604030504040204" pitchFamily="50" charset="-128"/>
              <a:ea typeface="Meiryo UI" panose="020B0604030504040204" pitchFamily="50" charset="-128"/>
            </a:rPr>
            <a:t>また、最下行には挿入しないでください。</a:t>
          </a:r>
        </a:p>
        <a:p>
          <a:pPr algn="l"/>
          <a:endParaRPr kumimoji="1" lang="en-US" altLang="ja-JP" sz="14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editAs="oneCell">
    <xdr:from>
      <xdr:col>6</xdr:col>
      <xdr:colOff>1708862</xdr:colOff>
      <xdr:row>34</xdr:row>
      <xdr:rowOff>96980</xdr:rowOff>
    </xdr:from>
    <xdr:to>
      <xdr:col>7</xdr:col>
      <xdr:colOff>2558624</xdr:colOff>
      <xdr:row>35</xdr:row>
      <xdr:rowOff>166253</xdr:rowOff>
    </xdr:to>
    <xdr:sp macro="" textlink="">
      <xdr:nvSpPr>
        <xdr:cNvPr id="11" name="吹き出し: 線 10">
          <a:extLst>
            <a:ext uri="{FF2B5EF4-FFF2-40B4-BE49-F238E27FC236}">
              <a16:creationId xmlns:a16="http://schemas.microsoft.com/office/drawing/2014/main" id="{19143C77-3310-41AC-BD1E-A13313AB04E4}"/>
            </a:ext>
          </a:extLst>
        </xdr:cNvPr>
        <xdr:cNvSpPr/>
      </xdr:nvSpPr>
      <xdr:spPr>
        <a:xfrm>
          <a:off x="8952292" y="22048782"/>
          <a:ext cx="3950925" cy="689505"/>
        </a:xfrm>
        <a:prstGeom prst="borderCallout1">
          <a:avLst>
            <a:gd name="adj1" fmla="val 98749"/>
            <a:gd name="adj2" fmla="val 99143"/>
            <a:gd name="adj3" fmla="val 8269"/>
            <a:gd name="adj4" fmla="val 116400"/>
          </a:avLst>
        </a:prstGeom>
        <a:solidFill>
          <a:srgbClr val="CCFFFF"/>
        </a:solidFill>
        <a:ln>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latin typeface="Meiryo UI" panose="020B0604030504040204" pitchFamily="50" charset="-128"/>
              <a:ea typeface="Meiryo UI" panose="020B0604030504040204" pitchFamily="50" charset="-128"/>
            </a:rPr>
            <a:t>補助対象経費＋補助対象外経費の和になります。</a:t>
          </a:r>
        </a:p>
      </xdr:txBody>
    </xdr:sp>
    <xdr:clientData/>
  </xdr:twoCellAnchor>
  <xdr:twoCellAnchor editAs="oneCell">
    <xdr:from>
      <xdr:col>6</xdr:col>
      <xdr:colOff>1708862</xdr:colOff>
      <xdr:row>40</xdr:row>
      <xdr:rowOff>600941</xdr:rowOff>
    </xdr:from>
    <xdr:to>
      <xdr:col>7</xdr:col>
      <xdr:colOff>2558624</xdr:colOff>
      <xdr:row>42</xdr:row>
      <xdr:rowOff>82385</xdr:rowOff>
    </xdr:to>
    <xdr:sp macro="" textlink="">
      <xdr:nvSpPr>
        <xdr:cNvPr id="12" name="吹き出し: 線 11">
          <a:extLst>
            <a:ext uri="{FF2B5EF4-FFF2-40B4-BE49-F238E27FC236}">
              <a16:creationId xmlns:a16="http://schemas.microsoft.com/office/drawing/2014/main" id="{EA4BD1FB-CDC9-488B-9F48-15633A4D63A2}"/>
            </a:ext>
          </a:extLst>
        </xdr:cNvPr>
        <xdr:cNvSpPr/>
      </xdr:nvSpPr>
      <xdr:spPr>
        <a:xfrm>
          <a:off x="8952292" y="25653906"/>
          <a:ext cx="3950925" cy="721910"/>
        </a:xfrm>
        <a:prstGeom prst="borderCallout1">
          <a:avLst>
            <a:gd name="adj1" fmla="val 98749"/>
            <a:gd name="adj2" fmla="val 99143"/>
            <a:gd name="adj3" fmla="val 8269"/>
            <a:gd name="adj4" fmla="val 116400"/>
          </a:avLst>
        </a:prstGeom>
        <a:solidFill>
          <a:srgbClr val="CCFFFF"/>
        </a:solidFill>
        <a:ln>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latin typeface="Meiryo UI" panose="020B0604030504040204" pitchFamily="50" charset="-128"/>
              <a:ea typeface="Meiryo UI" panose="020B0604030504040204" pitchFamily="50" charset="-128"/>
            </a:rPr>
            <a:t>補助対象経費として認められる広告・宣伝費は補助対象経費の</a:t>
          </a:r>
          <a:r>
            <a:rPr kumimoji="1" lang="en-US" altLang="ja-JP" sz="1400">
              <a:solidFill>
                <a:sysClr val="windowText" lastClr="000000"/>
              </a:solidFill>
              <a:latin typeface="Meiryo UI" panose="020B0604030504040204" pitchFamily="50" charset="-128"/>
              <a:ea typeface="Meiryo UI" panose="020B0604030504040204" pitchFamily="50" charset="-128"/>
            </a:rPr>
            <a:t>10</a:t>
          </a:r>
          <a:r>
            <a:rPr kumimoji="1" lang="ja-JP" altLang="en-US" sz="1400">
              <a:solidFill>
                <a:sysClr val="windowText" lastClr="000000"/>
              </a:solidFill>
              <a:latin typeface="Meiryo UI" panose="020B0604030504040204" pitchFamily="50" charset="-128"/>
              <a:ea typeface="Meiryo UI" panose="020B0604030504040204" pitchFamily="50" charset="-128"/>
            </a:rPr>
            <a:t>％以内となります。</a:t>
          </a:r>
        </a:p>
      </xdr:txBody>
    </xdr:sp>
    <xdr:clientData/>
  </xdr:twoCellAnchor>
  <xdr:twoCellAnchor editAs="oneCell">
    <xdr:from>
      <xdr:col>6</xdr:col>
      <xdr:colOff>1707131</xdr:colOff>
      <xdr:row>42</xdr:row>
      <xdr:rowOff>619992</xdr:rowOff>
    </xdr:from>
    <xdr:to>
      <xdr:col>7</xdr:col>
      <xdr:colOff>2560356</xdr:colOff>
      <xdr:row>44</xdr:row>
      <xdr:rowOff>96239</xdr:rowOff>
    </xdr:to>
    <xdr:sp macro="" textlink="">
      <xdr:nvSpPr>
        <xdr:cNvPr id="14" name="吹き出し: 線 13">
          <a:extLst>
            <a:ext uri="{FF2B5EF4-FFF2-40B4-BE49-F238E27FC236}">
              <a16:creationId xmlns:a16="http://schemas.microsoft.com/office/drawing/2014/main" id="{8203661F-8CA3-7EFD-8656-D80E2E810EF8}"/>
            </a:ext>
          </a:extLst>
        </xdr:cNvPr>
        <xdr:cNvSpPr/>
      </xdr:nvSpPr>
      <xdr:spPr>
        <a:xfrm>
          <a:off x="8950561" y="26913422"/>
          <a:ext cx="3954388" cy="716712"/>
        </a:xfrm>
        <a:prstGeom prst="borderCallout1">
          <a:avLst>
            <a:gd name="adj1" fmla="val 98749"/>
            <a:gd name="adj2" fmla="val 99143"/>
            <a:gd name="adj3" fmla="val 8269"/>
            <a:gd name="adj4" fmla="val 116400"/>
          </a:avLst>
        </a:prstGeom>
        <a:solidFill>
          <a:srgbClr val="CCFFFF"/>
        </a:solidFill>
        <a:ln>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ysClr val="windowText" lastClr="000000"/>
              </a:solidFill>
              <a:latin typeface="Meiryo UI" panose="020B0604030504040204" pitchFamily="50" charset="-128"/>
              <a:ea typeface="Meiryo UI" panose="020B0604030504040204" pitchFamily="50" charset="-128"/>
            </a:rPr>
            <a:t>10</a:t>
          </a:r>
          <a:r>
            <a:rPr kumimoji="1" lang="ja-JP" altLang="en-US" sz="1400">
              <a:solidFill>
                <a:sysClr val="windowText" lastClr="000000"/>
              </a:solidFill>
              <a:latin typeface="Meiryo UI" panose="020B0604030504040204" pitchFamily="50" charset="-128"/>
              <a:ea typeface="Meiryo UI" panose="020B0604030504040204" pitchFamily="50" charset="-128"/>
            </a:rPr>
            <a:t>％超過分は補助対象外経費として扱います。</a:t>
          </a:r>
        </a:p>
      </xdr:txBody>
    </xdr:sp>
    <xdr:clientData/>
  </xdr:twoCellAnchor>
  <xdr:twoCellAnchor editAs="oneCell">
    <xdr:from>
      <xdr:col>7</xdr:col>
      <xdr:colOff>1201046</xdr:colOff>
      <xdr:row>7</xdr:row>
      <xdr:rowOff>77065</xdr:rowOff>
    </xdr:from>
    <xdr:to>
      <xdr:col>8</xdr:col>
      <xdr:colOff>161955</xdr:colOff>
      <xdr:row>7</xdr:row>
      <xdr:rowOff>1049065</xdr:rowOff>
    </xdr:to>
    <xdr:sp macro="" textlink="">
      <xdr:nvSpPr>
        <xdr:cNvPr id="15" name="吹き出し: 線 14">
          <a:extLst>
            <a:ext uri="{FF2B5EF4-FFF2-40B4-BE49-F238E27FC236}">
              <a16:creationId xmlns:a16="http://schemas.microsoft.com/office/drawing/2014/main" id="{49CD696B-0F63-AF3F-0618-36360F2B154A}"/>
            </a:ext>
          </a:extLst>
        </xdr:cNvPr>
        <xdr:cNvSpPr/>
      </xdr:nvSpPr>
      <xdr:spPr>
        <a:xfrm>
          <a:off x="12478646" y="4458565"/>
          <a:ext cx="2066059" cy="972000"/>
        </a:xfrm>
        <a:prstGeom prst="borderCallout1">
          <a:avLst>
            <a:gd name="adj1" fmla="val 75229"/>
            <a:gd name="adj2" fmla="val 103831"/>
            <a:gd name="adj3" fmla="val 194064"/>
            <a:gd name="adj4" fmla="val 215780"/>
          </a:avLst>
        </a:prstGeom>
        <a:solidFill>
          <a:srgbClr val="CCFFFF"/>
        </a:solidFill>
        <a:ln>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latin typeface="Meiryo UI" panose="020B0604030504040204" pitchFamily="50" charset="-128"/>
              <a:ea typeface="Meiryo UI" panose="020B0604030504040204" pitchFamily="50" charset="-128"/>
            </a:rPr>
            <a:t>プルダウンから適用税率を選択してください。</a:t>
          </a:r>
        </a:p>
      </xdr:txBody>
    </xdr:sp>
    <xdr:clientData/>
  </xdr:twoCellAnchor>
  <xdr:twoCellAnchor editAs="oneCell">
    <xdr:from>
      <xdr:col>27</xdr:col>
      <xdr:colOff>1097280</xdr:colOff>
      <xdr:row>53</xdr:row>
      <xdr:rowOff>441270</xdr:rowOff>
    </xdr:from>
    <xdr:to>
      <xdr:col>30</xdr:col>
      <xdr:colOff>224341</xdr:colOff>
      <xdr:row>54</xdr:row>
      <xdr:rowOff>602329</xdr:rowOff>
    </xdr:to>
    <xdr:sp macro="" textlink="">
      <xdr:nvSpPr>
        <xdr:cNvPr id="21" name="吹き出し: 線 20">
          <a:extLst>
            <a:ext uri="{FF2B5EF4-FFF2-40B4-BE49-F238E27FC236}">
              <a16:creationId xmlns:a16="http://schemas.microsoft.com/office/drawing/2014/main" id="{7F5943EB-C84B-4C85-C8E6-D8DF9B0F5652}"/>
            </a:ext>
          </a:extLst>
        </xdr:cNvPr>
        <xdr:cNvSpPr/>
      </xdr:nvSpPr>
      <xdr:spPr>
        <a:xfrm>
          <a:off x="41757600" y="35127510"/>
          <a:ext cx="4339142" cy="984019"/>
        </a:xfrm>
        <a:prstGeom prst="borderCallout1">
          <a:avLst>
            <a:gd name="adj1" fmla="val 31431"/>
            <a:gd name="adj2" fmla="val -118"/>
            <a:gd name="adj3" fmla="val 71353"/>
            <a:gd name="adj4" fmla="val -22050"/>
          </a:avLst>
        </a:prstGeom>
        <a:solidFill>
          <a:srgbClr val="CCFFFF"/>
        </a:solidFill>
        <a:ln>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ysClr val="windowText" lastClr="000000"/>
              </a:solidFill>
              <a:latin typeface="Meiryo UI" panose="020B0604030504040204" pitchFamily="50" charset="-128"/>
              <a:ea typeface="Meiryo UI" panose="020B0604030504040204" pitchFamily="50" charset="-128"/>
            </a:rPr>
            <a:t>F</a:t>
          </a:r>
          <a:r>
            <a:rPr kumimoji="1" lang="ja-JP" altLang="en-US" sz="1400">
              <a:solidFill>
                <a:sysClr val="windowText" lastClr="000000"/>
              </a:solidFill>
              <a:latin typeface="Meiryo UI" panose="020B0604030504040204" pitchFamily="50" charset="-128"/>
              <a:ea typeface="Meiryo UI" panose="020B0604030504040204" pitchFamily="50" charset="-128"/>
            </a:rPr>
            <a:t>列のセルは書き換え不要です。</a:t>
          </a:r>
          <a:endParaRPr kumimoji="1" lang="en-US" altLang="ja-JP" sz="14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400">
              <a:solidFill>
                <a:sysClr val="windowText" lastClr="000000"/>
              </a:solidFill>
              <a:latin typeface="Meiryo UI" panose="020B0604030504040204" pitchFamily="50" charset="-128"/>
              <a:ea typeface="Meiryo UI" panose="020B0604030504040204" pitchFamily="50" charset="-128"/>
            </a:rPr>
            <a:t>入力されている収入種別に該当する収入額を</a:t>
          </a:r>
          <a:endParaRPr kumimoji="1" lang="en-US" altLang="ja-JP" sz="14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400">
              <a:solidFill>
                <a:sysClr val="windowText" lastClr="000000"/>
              </a:solidFill>
              <a:latin typeface="Meiryo UI" panose="020B0604030504040204" pitchFamily="50" charset="-128"/>
              <a:ea typeface="Meiryo UI" panose="020B0604030504040204" pitchFamily="50" charset="-128"/>
            </a:rPr>
            <a:t>記入してください。</a:t>
          </a:r>
          <a:endParaRPr kumimoji="1" lang="en-US" altLang="ja-JP" sz="14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editAs="oneCell">
    <xdr:from>
      <xdr:col>12</xdr:col>
      <xdr:colOff>1041130</xdr:colOff>
      <xdr:row>7</xdr:row>
      <xdr:rowOff>77065</xdr:rowOff>
    </xdr:from>
    <xdr:to>
      <xdr:col>14</xdr:col>
      <xdr:colOff>520540</xdr:colOff>
      <xdr:row>7</xdr:row>
      <xdr:rowOff>1049065</xdr:rowOff>
    </xdr:to>
    <xdr:sp macro="" textlink="">
      <xdr:nvSpPr>
        <xdr:cNvPr id="4" name="吹き出し: 線 3">
          <a:extLst>
            <a:ext uri="{FF2B5EF4-FFF2-40B4-BE49-F238E27FC236}">
              <a16:creationId xmlns:a16="http://schemas.microsoft.com/office/drawing/2014/main" id="{BA58F67D-7B3F-455E-A46F-1281E8AF9A8C}"/>
            </a:ext>
          </a:extLst>
        </xdr:cNvPr>
        <xdr:cNvSpPr/>
      </xdr:nvSpPr>
      <xdr:spPr>
        <a:xfrm>
          <a:off x="24758380" y="4458565"/>
          <a:ext cx="2489310" cy="972000"/>
        </a:xfrm>
        <a:prstGeom prst="borderCallout1">
          <a:avLst>
            <a:gd name="adj1" fmla="val 1770"/>
            <a:gd name="adj2" fmla="val -273"/>
            <a:gd name="adj3" fmla="val -159439"/>
            <a:gd name="adj4" fmla="val -79049"/>
          </a:avLst>
        </a:prstGeom>
        <a:solidFill>
          <a:srgbClr val="CCFFFF"/>
        </a:solidFill>
        <a:ln>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latin typeface="Meiryo UI" panose="020B0604030504040204" pitchFamily="50" charset="-128"/>
              <a:ea typeface="Meiryo UI" panose="020B0604030504040204" pitchFamily="50" charset="-128"/>
            </a:rPr>
            <a:t>システムで割り当てられた、</a:t>
          </a:r>
          <a:endParaRPr kumimoji="1" lang="en-US" altLang="ja-JP" sz="140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400">
              <a:solidFill>
                <a:sysClr val="windowText" lastClr="000000"/>
              </a:solidFill>
              <a:latin typeface="Meiryo UI" panose="020B0604030504040204" pitchFamily="50" charset="-128"/>
              <a:ea typeface="Meiryo UI" panose="020B0604030504040204" pitchFamily="50" charset="-128"/>
            </a:rPr>
            <a:t>K</a:t>
          </a:r>
          <a:r>
            <a:rPr kumimoji="1" lang="ja-JP" altLang="en-US" sz="1400">
              <a:solidFill>
                <a:sysClr val="windowText" lastClr="000000"/>
              </a:solidFill>
              <a:latin typeface="Meiryo UI" panose="020B0604030504040204" pitchFamily="50" charset="-128"/>
              <a:ea typeface="Meiryo UI" panose="020B0604030504040204" pitchFamily="50" charset="-128"/>
            </a:rPr>
            <a:t>から始まる番号を記入して</a:t>
          </a:r>
          <a:endParaRPr kumimoji="1" lang="en-US" altLang="ja-JP" sz="14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400">
              <a:solidFill>
                <a:sysClr val="windowText" lastClr="000000"/>
              </a:solidFill>
              <a:latin typeface="Meiryo UI" panose="020B0604030504040204" pitchFamily="50" charset="-128"/>
              <a:ea typeface="Meiryo UI" panose="020B0604030504040204" pitchFamily="50" charset="-128"/>
            </a:rPr>
            <a:t>ください。</a:t>
          </a:r>
          <a:endParaRPr kumimoji="1" lang="en-US" altLang="ja-JP" sz="14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editAs="oneCell">
    <xdr:from>
      <xdr:col>17</xdr:col>
      <xdr:colOff>861508</xdr:colOff>
      <xdr:row>7</xdr:row>
      <xdr:rowOff>77065</xdr:rowOff>
    </xdr:from>
    <xdr:to>
      <xdr:col>19</xdr:col>
      <xdr:colOff>705646</xdr:colOff>
      <xdr:row>7</xdr:row>
      <xdr:rowOff>1049065</xdr:rowOff>
    </xdr:to>
    <xdr:sp macro="" textlink="">
      <xdr:nvSpPr>
        <xdr:cNvPr id="16" name="吹き出し: 線 15">
          <a:extLst>
            <a:ext uri="{FF2B5EF4-FFF2-40B4-BE49-F238E27FC236}">
              <a16:creationId xmlns:a16="http://schemas.microsoft.com/office/drawing/2014/main" id="{25337448-1BBB-479E-8EF7-59A1C0196E2F}"/>
            </a:ext>
          </a:extLst>
        </xdr:cNvPr>
        <xdr:cNvSpPr/>
      </xdr:nvSpPr>
      <xdr:spPr>
        <a:xfrm>
          <a:off x="31303408" y="4458565"/>
          <a:ext cx="3006438" cy="972000"/>
        </a:xfrm>
        <a:prstGeom prst="borderCallout1">
          <a:avLst>
            <a:gd name="adj1" fmla="val -4100"/>
            <a:gd name="adj2" fmla="val 24738"/>
            <a:gd name="adj3" fmla="val -146526"/>
            <a:gd name="adj4" fmla="val 12085"/>
          </a:avLst>
        </a:prstGeom>
        <a:solidFill>
          <a:srgbClr val="CCFFFF"/>
        </a:solidFill>
        <a:ln>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rgbClr val="FF0000"/>
              </a:solidFill>
              <a:latin typeface="Meiryo UI" panose="020B0604030504040204" pitchFamily="50" charset="-128"/>
              <a:ea typeface="Meiryo UI" panose="020B0604030504040204" pitchFamily="50" charset="-128"/>
            </a:rPr>
            <a:t>※</a:t>
          </a:r>
          <a:r>
            <a:rPr kumimoji="1" lang="ja-JP" altLang="en-US" sz="1400">
              <a:solidFill>
                <a:srgbClr val="FF0000"/>
              </a:solidFill>
              <a:latin typeface="Meiryo UI" panose="020B0604030504040204" pitchFamily="50" charset="-128"/>
              <a:ea typeface="Meiryo UI" panose="020B0604030504040204" pitchFamily="50" charset="-128"/>
            </a:rPr>
            <a:t>まとめ申請の場合は、初回公演の</a:t>
          </a:r>
          <a:endParaRPr kumimoji="1" lang="en-US" altLang="ja-JP" sz="1400">
            <a:solidFill>
              <a:srgbClr val="FF0000"/>
            </a:solidFill>
            <a:latin typeface="Meiryo UI" panose="020B0604030504040204" pitchFamily="50" charset="-128"/>
            <a:ea typeface="Meiryo UI" panose="020B0604030504040204" pitchFamily="50" charset="-128"/>
          </a:endParaRPr>
        </a:p>
        <a:p>
          <a:pPr algn="l"/>
          <a:r>
            <a:rPr kumimoji="1" lang="ja-JP" altLang="en-US" sz="1400">
              <a:solidFill>
                <a:srgbClr val="FF0000"/>
              </a:solidFill>
              <a:latin typeface="Meiryo UI" panose="020B0604030504040204" pitchFamily="50" charset="-128"/>
              <a:ea typeface="Meiryo UI" panose="020B0604030504040204" pitchFamily="50" charset="-128"/>
            </a:rPr>
            <a:t>会場名を記載してください。</a:t>
          </a:r>
        </a:p>
      </xdr:txBody>
    </xdr:sp>
    <xdr:clientData/>
  </xdr:twoCellAnchor>
  <xdr:twoCellAnchor editAs="oneCell">
    <xdr:from>
      <xdr:col>14</xdr:col>
      <xdr:colOff>1526280</xdr:colOff>
      <xdr:row>7</xdr:row>
      <xdr:rowOff>77065</xdr:rowOff>
    </xdr:from>
    <xdr:to>
      <xdr:col>16</xdr:col>
      <xdr:colOff>198668</xdr:colOff>
      <xdr:row>7</xdr:row>
      <xdr:rowOff>1049065</xdr:rowOff>
    </xdr:to>
    <xdr:sp macro="" textlink="">
      <xdr:nvSpPr>
        <xdr:cNvPr id="17" name="吹き出し: 線 16">
          <a:extLst>
            <a:ext uri="{FF2B5EF4-FFF2-40B4-BE49-F238E27FC236}">
              <a16:creationId xmlns:a16="http://schemas.microsoft.com/office/drawing/2014/main" id="{2D51ABF2-B847-48B2-A097-361DC8D78095}"/>
            </a:ext>
          </a:extLst>
        </xdr:cNvPr>
        <xdr:cNvSpPr/>
      </xdr:nvSpPr>
      <xdr:spPr>
        <a:xfrm>
          <a:off x="28253430" y="4458565"/>
          <a:ext cx="2044238" cy="972000"/>
        </a:xfrm>
        <a:prstGeom prst="borderCallout1">
          <a:avLst>
            <a:gd name="adj1" fmla="val 40335"/>
            <a:gd name="adj2" fmla="val 101536"/>
            <a:gd name="adj3" fmla="val -75256"/>
            <a:gd name="adj4" fmla="val 153465"/>
          </a:avLst>
        </a:prstGeom>
        <a:solidFill>
          <a:srgbClr val="CCFFFF"/>
        </a:solidFill>
        <a:ln>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rgbClr val="FF0000"/>
              </a:solidFill>
              <a:latin typeface="Meiryo UI" panose="020B0604030504040204" pitchFamily="50" charset="-128"/>
              <a:ea typeface="Meiryo UI" panose="020B0604030504040204" pitchFamily="50" charset="-128"/>
            </a:rPr>
            <a:t>※</a:t>
          </a:r>
          <a:r>
            <a:rPr kumimoji="1" lang="ja-JP" altLang="en-US" sz="1400">
              <a:solidFill>
                <a:srgbClr val="FF0000"/>
              </a:solidFill>
              <a:latin typeface="Meiryo UI" panose="020B0604030504040204" pitchFamily="50" charset="-128"/>
              <a:ea typeface="Meiryo UI" panose="020B0604030504040204" pitchFamily="50" charset="-128"/>
            </a:rPr>
            <a:t>まとめ申請の場合は、</a:t>
          </a:r>
          <a:endParaRPr kumimoji="1" lang="en-US" altLang="ja-JP" sz="1400">
            <a:solidFill>
              <a:srgbClr val="FF0000"/>
            </a:solidFill>
            <a:latin typeface="Meiryo UI" panose="020B0604030504040204" pitchFamily="50" charset="-128"/>
            <a:ea typeface="Meiryo UI" panose="020B0604030504040204" pitchFamily="50" charset="-128"/>
          </a:endParaRPr>
        </a:p>
        <a:p>
          <a:pPr algn="l"/>
          <a:r>
            <a:rPr kumimoji="1" lang="ja-JP" altLang="en-US" sz="1400">
              <a:solidFill>
                <a:srgbClr val="FF0000"/>
              </a:solidFill>
              <a:latin typeface="Meiryo UI" panose="020B0604030504040204" pitchFamily="50" charset="-128"/>
              <a:ea typeface="Meiryo UI" panose="020B0604030504040204" pitchFamily="50" charset="-128"/>
            </a:rPr>
            <a:t>”１”と記載してください。</a:t>
          </a:r>
        </a:p>
      </xdr:txBody>
    </xdr:sp>
    <xdr:clientData/>
  </xdr:twoCellAnchor>
  <xdr:twoCellAnchor>
    <xdr:from>
      <xdr:col>25</xdr:col>
      <xdr:colOff>312420</xdr:colOff>
      <xdr:row>50</xdr:row>
      <xdr:rowOff>457200</xdr:rowOff>
    </xdr:from>
    <xdr:to>
      <xdr:col>26</xdr:col>
      <xdr:colOff>304800</xdr:colOff>
      <xdr:row>57</xdr:row>
      <xdr:rowOff>19050</xdr:rowOff>
    </xdr:to>
    <xdr:sp macro="" textlink="">
      <xdr:nvSpPr>
        <xdr:cNvPr id="5" name="右大かっこ 4">
          <a:extLst>
            <a:ext uri="{FF2B5EF4-FFF2-40B4-BE49-F238E27FC236}">
              <a16:creationId xmlns:a16="http://schemas.microsoft.com/office/drawing/2014/main" id="{38BAE486-B13C-FC69-403A-20F19EE00543}"/>
            </a:ext>
          </a:extLst>
        </xdr:cNvPr>
        <xdr:cNvSpPr/>
      </xdr:nvSpPr>
      <xdr:spPr>
        <a:xfrm>
          <a:off x="40180260" y="33009840"/>
          <a:ext cx="388620" cy="4987290"/>
        </a:xfrm>
        <a:prstGeom prst="rightBracket">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22</xdr:col>
      <xdr:colOff>570759</xdr:colOff>
      <xdr:row>7</xdr:row>
      <xdr:rowOff>77065</xdr:rowOff>
    </xdr:from>
    <xdr:to>
      <xdr:col>25</xdr:col>
      <xdr:colOff>33898</xdr:colOff>
      <xdr:row>7</xdr:row>
      <xdr:rowOff>1049065</xdr:rowOff>
    </xdr:to>
    <xdr:sp macro="" textlink="">
      <xdr:nvSpPr>
        <xdr:cNvPr id="10" name="吹き出し: 線 9">
          <a:extLst>
            <a:ext uri="{FF2B5EF4-FFF2-40B4-BE49-F238E27FC236}">
              <a16:creationId xmlns:a16="http://schemas.microsoft.com/office/drawing/2014/main" id="{1D26A097-9A73-2247-0658-A68E6D645A4F}"/>
            </a:ext>
          </a:extLst>
        </xdr:cNvPr>
        <xdr:cNvSpPr/>
      </xdr:nvSpPr>
      <xdr:spPr>
        <a:xfrm>
          <a:off x="39066999" y="4466185"/>
          <a:ext cx="3029299" cy="972000"/>
        </a:xfrm>
        <a:prstGeom prst="borderCallout1">
          <a:avLst>
            <a:gd name="adj1" fmla="val 32334"/>
            <a:gd name="adj2" fmla="val 105174"/>
            <a:gd name="adj3" fmla="val 213241"/>
            <a:gd name="adj4" fmla="val 130574"/>
          </a:avLst>
        </a:prstGeom>
        <a:solidFill>
          <a:srgbClr val="CCFFFF"/>
        </a:solidFill>
        <a:ln>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latin typeface="Meiryo UI" panose="020B0604030504040204" pitchFamily="50" charset="-128"/>
              <a:ea typeface="Meiryo UI" panose="020B0604030504040204" pitchFamily="50" charset="-128"/>
            </a:rPr>
            <a:t>各経費に関する日付を入力してください。</a:t>
          </a:r>
          <a:endParaRPr kumimoji="1" lang="en-US" altLang="ja-JP" sz="140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400">
              <a:solidFill>
                <a:sysClr val="windowText" lastClr="000000"/>
              </a:solidFill>
              <a:latin typeface="Meiryo UI" panose="020B0604030504040204" pitchFamily="50" charset="-128"/>
              <a:ea typeface="Meiryo UI" panose="020B0604030504040204" pitchFamily="50" charset="-128"/>
            </a:rPr>
            <a:t>(20yy/mm/dd)</a:t>
          </a:r>
        </a:p>
      </xdr:txBody>
    </xdr:sp>
    <xdr:clientData/>
  </xdr:twoCellAnchor>
  <xdr:twoCellAnchor editAs="oneCell">
    <xdr:from>
      <xdr:col>20</xdr:col>
      <xdr:colOff>130236</xdr:colOff>
      <xdr:row>7</xdr:row>
      <xdr:rowOff>77065</xdr:rowOff>
    </xdr:from>
    <xdr:to>
      <xdr:col>21</xdr:col>
      <xdr:colOff>1146169</xdr:colOff>
      <xdr:row>7</xdr:row>
      <xdr:rowOff>1049065</xdr:rowOff>
    </xdr:to>
    <xdr:sp macro="" textlink="">
      <xdr:nvSpPr>
        <xdr:cNvPr id="19" name="吹き出し: 線 18">
          <a:extLst>
            <a:ext uri="{FF2B5EF4-FFF2-40B4-BE49-F238E27FC236}">
              <a16:creationId xmlns:a16="http://schemas.microsoft.com/office/drawing/2014/main" id="{F4F3C042-9A1D-E522-0074-DEE9DD729FDC}"/>
            </a:ext>
          </a:extLst>
        </xdr:cNvPr>
        <xdr:cNvSpPr/>
      </xdr:nvSpPr>
      <xdr:spPr>
        <a:xfrm>
          <a:off x="35315586" y="4458565"/>
          <a:ext cx="2597083" cy="972000"/>
        </a:xfrm>
        <a:prstGeom prst="borderCallout1">
          <a:avLst>
            <a:gd name="adj1" fmla="val 1779"/>
            <a:gd name="adj2" fmla="val -607"/>
            <a:gd name="adj3" fmla="val -221002"/>
            <a:gd name="adj4" fmla="val -25242"/>
          </a:avLst>
        </a:prstGeom>
        <a:solidFill>
          <a:srgbClr val="CCFFFF"/>
        </a:solidFill>
        <a:ln>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latin typeface="Meiryo UI" panose="020B0604030504040204" pitchFamily="50" charset="-128"/>
              <a:ea typeface="Meiryo UI" panose="020B0604030504040204" pitchFamily="50" charset="-128"/>
            </a:rPr>
            <a:t>交付決定通知書を参照し、</a:t>
          </a:r>
          <a:endParaRPr kumimoji="1" lang="en-US" altLang="ja-JP" sz="14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400">
              <a:solidFill>
                <a:sysClr val="windowText" lastClr="000000"/>
              </a:solidFill>
              <a:latin typeface="Meiryo UI" panose="020B0604030504040204" pitchFamily="50" charset="-128"/>
              <a:ea typeface="Meiryo UI" panose="020B0604030504040204" pitchFamily="50" charset="-128"/>
            </a:rPr>
            <a:t>正確な金額を記入してください。</a:t>
          </a:r>
        </a:p>
      </xdr:txBody>
    </xdr:sp>
    <xdr:clientData/>
  </xdr:twoCellAnchor>
  <xdr:twoCellAnchor editAs="oneCell">
    <xdr:from>
      <xdr:col>8</xdr:col>
      <xdr:colOff>1167694</xdr:colOff>
      <xdr:row>7</xdr:row>
      <xdr:rowOff>77065</xdr:rowOff>
    </xdr:from>
    <xdr:to>
      <xdr:col>10</xdr:col>
      <xdr:colOff>351315</xdr:colOff>
      <xdr:row>7</xdr:row>
      <xdr:rowOff>1049065</xdr:rowOff>
    </xdr:to>
    <xdr:sp macro="" textlink="">
      <xdr:nvSpPr>
        <xdr:cNvPr id="20" name="吹き出し: 線 19">
          <a:extLst>
            <a:ext uri="{FF2B5EF4-FFF2-40B4-BE49-F238E27FC236}">
              <a16:creationId xmlns:a16="http://schemas.microsoft.com/office/drawing/2014/main" id="{54750855-623F-5B57-778B-DD1E85B004C5}"/>
            </a:ext>
          </a:extLst>
        </xdr:cNvPr>
        <xdr:cNvSpPr/>
      </xdr:nvSpPr>
      <xdr:spPr>
        <a:xfrm>
          <a:off x="15550444" y="4458565"/>
          <a:ext cx="4136621" cy="972000"/>
        </a:xfrm>
        <a:prstGeom prst="borderCallout1">
          <a:avLst>
            <a:gd name="adj1" fmla="val 3739"/>
            <a:gd name="adj2" fmla="val 3077"/>
            <a:gd name="adj3" fmla="val -79892"/>
            <a:gd name="adj4" fmla="val 45456"/>
          </a:avLst>
        </a:prstGeom>
        <a:solidFill>
          <a:srgbClr val="CCFFFF"/>
        </a:solidFill>
        <a:ln>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latin typeface="Meiryo UI" panose="020B0604030504040204" pitchFamily="50" charset="-128"/>
              <a:ea typeface="Meiryo UI" panose="020B0604030504040204" pitchFamily="50" charset="-128"/>
            </a:rPr>
            <a:t>交付決定通知書を参照してください。</a:t>
          </a:r>
          <a:endParaRPr kumimoji="1" lang="en-US" altLang="ja-JP" sz="14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400">
              <a:solidFill>
                <a:sysClr val="windowText" lastClr="000000"/>
              </a:solidFill>
              <a:latin typeface="Meiryo UI" panose="020B0604030504040204" pitchFamily="50" charset="-128"/>
              <a:ea typeface="Meiryo UI" panose="020B0604030504040204" pitchFamily="50" charset="-128"/>
            </a:rPr>
            <a:t>イベントの最終公演日から、</a:t>
          </a:r>
          <a:r>
            <a:rPr kumimoji="1" lang="en-US" altLang="ja-JP" sz="1400">
              <a:solidFill>
                <a:sysClr val="windowText" lastClr="000000"/>
              </a:solidFill>
              <a:latin typeface="Meiryo UI" panose="020B0604030504040204" pitchFamily="50" charset="-128"/>
              <a:ea typeface="Meiryo UI" panose="020B0604030504040204" pitchFamily="50" charset="-128"/>
            </a:rPr>
            <a:t>90</a:t>
          </a:r>
          <a:r>
            <a:rPr kumimoji="1" lang="ja-JP" altLang="en-US" sz="1400">
              <a:solidFill>
                <a:sysClr val="windowText" lastClr="000000"/>
              </a:solidFill>
              <a:latin typeface="Meiryo UI" panose="020B0604030504040204" pitchFamily="50" charset="-128"/>
              <a:ea typeface="Meiryo UI" panose="020B0604030504040204" pitchFamily="50" charset="-128"/>
            </a:rPr>
            <a:t>日以内、もしくは</a:t>
          </a:r>
          <a:r>
            <a:rPr kumimoji="1" lang="en-US" altLang="ja-JP" sz="1400">
              <a:solidFill>
                <a:sysClr val="windowText" lastClr="000000"/>
              </a:solidFill>
              <a:latin typeface="Meiryo UI" panose="020B0604030504040204" pitchFamily="50" charset="-128"/>
              <a:ea typeface="Meiryo UI" panose="020B0604030504040204" pitchFamily="50" charset="-128"/>
            </a:rPr>
            <a:t>,</a:t>
          </a:r>
        </a:p>
        <a:p>
          <a:pPr algn="l"/>
          <a:r>
            <a:rPr kumimoji="1" lang="ja-JP" altLang="en-US" sz="1400" baseline="0">
              <a:solidFill>
                <a:sysClr val="windowText" lastClr="000000"/>
              </a:solidFill>
              <a:latin typeface="Meiryo UI" panose="020B0604030504040204" pitchFamily="50" charset="-128"/>
              <a:ea typeface="Meiryo UI" panose="020B0604030504040204" pitchFamily="50" charset="-128"/>
            </a:rPr>
            <a:t>令和</a:t>
          </a:r>
          <a:r>
            <a:rPr kumimoji="1" lang="en-US" altLang="ja-JP" sz="1400" baseline="0">
              <a:solidFill>
                <a:sysClr val="windowText" lastClr="000000"/>
              </a:solidFill>
              <a:latin typeface="Meiryo UI" panose="020B0604030504040204" pitchFamily="50" charset="-128"/>
              <a:ea typeface="Meiryo UI" panose="020B0604030504040204" pitchFamily="50" charset="-128"/>
            </a:rPr>
            <a:t>6</a:t>
          </a:r>
          <a:r>
            <a:rPr kumimoji="1" lang="ja-JP" altLang="en-US" sz="1400" baseline="0">
              <a:solidFill>
                <a:sysClr val="windowText" lastClr="000000"/>
              </a:solidFill>
              <a:latin typeface="Meiryo UI" panose="020B0604030504040204" pitchFamily="50" charset="-128"/>
              <a:ea typeface="Meiryo UI" panose="020B0604030504040204" pitchFamily="50" charset="-128"/>
            </a:rPr>
            <a:t>年</a:t>
          </a:r>
          <a:r>
            <a:rPr kumimoji="1" lang="en-US" altLang="ja-JP" sz="1400" baseline="0">
              <a:solidFill>
                <a:sysClr val="windowText" lastClr="000000"/>
              </a:solidFill>
              <a:latin typeface="Meiryo UI" panose="020B0604030504040204" pitchFamily="50" charset="-128"/>
              <a:ea typeface="Meiryo UI" panose="020B0604030504040204" pitchFamily="50" charset="-128"/>
            </a:rPr>
            <a:t>1</a:t>
          </a:r>
          <a:r>
            <a:rPr kumimoji="1" lang="ja-JP" altLang="en-US" sz="1400" baseline="0">
              <a:solidFill>
                <a:sysClr val="windowText" lastClr="000000"/>
              </a:solidFill>
              <a:latin typeface="Meiryo UI" panose="020B0604030504040204" pitchFamily="50" charset="-128"/>
              <a:ea typeface="Meiryo UI" panose="020B0604030504040204" pitchFamily="50" charset="-128"/>
            </a:rPr>
            <a:t>月</a:t>
          </a:r>
          <a:r>
            <a:rPr kumimoji="1" lang="en-US" altLang="ja-JP" sz="1400" baseline="0">
              <a:solidFill>
                <a:sysClr val="windowText" lastClr="000000"/>
              </a:solidFill>
              <a:latin typeface="Meiryo UI" panose="020B0604030504040204" pitchFamily="50" charset="-128"/>
              <a:ea typeface="Meiryo UI" panose="020B0604030504040204" pitchFamily="50" charset="-128"/>
            </a:rPr>
            <a:t>31</a:t>
          </a:r>
          <a:r>
            <a:rPr kumimoji="1" lang="ja-JP" altLang="en-US" sz="1400" baseline="0">
              <a:solidFill>
                <a:sysClr val="windowText" lastClr="000000"/>
              </a:solidFill>
              <a:latin typeface="Meiryo UI" panose="020B0604030504040204" pitchFamily="50" charset="-128"/>
              <a:ea typeface="Meiryo UI" panose="020B0604030504040204" pitchFamily="50" charset="-128"/>
            </a:rPr>
            <a:t>日のいずれか早い日を入力してください。</a:t>
          </a:r>
          <a:endParaRPr kumimoji="1" lang="en-US" altLang="ja-JP" sz="1400" baseline="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editAs="oneCell">
    <xdr:from>
      <xdr:col>2</xdr:col>
      <xdr:colOff>0</xdr:colOff>
      <xdr:row>7</xdr:row>
      <xdr:rowOff>77065</xdr:rowOff>
    </xdr:from>
    <xdr:to>
      <xdr:col>3</xdr:col>
      <xdr:colOff>1840917</xdr:colOff>
      <xdr:row>7</xdr:row>
      <xdr:rowOff>1049065</xdr:rowOff>
    </xdr:to>
    <xdr:sp macro="" textlink="">
      <xdr:nvSpPr>
        <xdr:cNvPr id="24" name="吹き出し: 線 23">
          <a:extLst>
            <a:ext uri="{FF2B5EF4-FFF2-40B4-BE49-F238E27FC236}">
              <a16:creationId xmlns:a16="http://schemas.microsoft.com/office/drawing/2014/main" id="{31EF3E3D-1D80-C03A-06D5-40F8C084261D}"/>
            </a:ext>
          </a:extLst>
        </xdr:cNvPr>
        <xdr:cNvSpPr/>
      </xdr:nvSpPr>
      <xdr:spPr>
        <a:xfrm>
          <a:off x="822960" y="4466185"/>
          <a:ext cx="2359077" cy="972000"/>
        </a:xfrm>
        <a:prstGeom prst="borderCallout1">
          <a:avLst>
            <a:gd name="adj1" fmla="val 1770"/>
            <a:gd name="adj2" fmla="val -273"/>
            <a:gd name="adj3" fmla="val -52715"/>
            <a:gd name="adj4" fmla="val 29528"/>
          </a:avLst>
        </a:prstGeom>
        <a:solidFill>
          <a:srgbClr val="CCFFFF"/>
        </a:solidFill>
        <a:ln>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latin typeface="Meiryo UI" panose="020B0604030504040204" pitchFamily="50" charset="-128"/>
              <a:ea typeface="Meiryo UI" panose="020B0604030504040204" pitchFamily="50" charset="-128"/>
            </a:rPr>
            <a:t>交付決定通知書を参照して</a:t>
          </a:r>
          <a:endParaRPr kumimoji="1" lang="en-US" altLang="ja-JP" sz="14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400">
              <a:solidFill>
                <a:sysClr val="windowText" lastClr="000000"/>
              </a:solidFill>
              <a:latin typeface="Meiryo UI" panose="020B0604030504040204" pitchFamily="50" charset="-128"/>
              <a:ea typeface="Meiryo UI" panose="020B0604030504040204" pitchFamily="50" charset="-128"/>
            </a:rPr>
            <a:t>ください。</a:t>
          </a:r>
        </a:p>
      </xdr:txBody>
    </xdr:sp>
    <xdr:clientData/>
  </xdr:twoCellAnchor>
  <xdr:twoCellAnchor editAs="oneCell">
    <xdr:from>
      <xdr:col>4</xdr:col>
      <xdr:colOff>1141080</xdr:colOff>
      <xdr:row>34</xdr:row>
      <xdr:rowOff>172315</xdr:rowOff>
    </xdr:from>
    <xdr:to>
      <xdr:col>5</xdr:col>
      <xdr:colOff>1765046</xdr:colOff>
      <xdr:row>36</xdr:row>
      <xdr:rowOff>210865</xdr:rowOff>
    </xdr:to>
    <xdr:sp macro="" textlink="">
      <xdr:nvSpPr>
        <xdr:cNvPr id="3" name="吹き出し: 線 7">
          <a:extLst>
            <a:ext uri="{FF2B5EF4-FFF2-40B4-BE49-F238E27FC236}">
              <a16:creationId xmlns:a16="http://schemas.microsoft.com/office/drawing/2014/main" id="{34FC62B0-6C38-9F1B-C1F1-7C6EB95A9933}"/>
            </a:ext>
          </a:extLst>
        </xdr:cNvPr>
        <xdr:cNvSpPr/>
      </xdr:nvSpPr>
      <xdr:spPr>
        <a:xfrm>
          <a:off x="4627230" y="24365815"/>
          <a:ext cx="3271916" cy="972000"/>
        </a:xfrm>
        <a:prstGeom prst="borderCallout1">
          <a:avLst>
            <a:gd name="adj1" fmla="val 34073"/>
            <a:gd name="adj2" fmla="val -3595"/>
            <a:gd name="adj3" fmla="val -69471"/>
            <a:gd name="adj4" fmla="val -110051"/>
          </a:avLst>
        </a:prstGeom>
        <a:solidFill>
          <a:srgbClr val="CCFFFF"/>
        </a:solidFill>
        <a:ln>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ysClr val="windowText" lastClr="000000"/>
              </a:solidFill>
              <a:latin typeface="Meiryo UI" panose="020B0604030504040204" pitchFamily="50" charset="-128"/>
              <a:ea typeface="Meiryo UI" panose="020B0604030504040204" pitchFamily="50" charset="-128"/>
            </a:rPr>
            <a:t>行挿入</a:t>
          </a:r>
          <a:r>
            <a:rPr kumimoji="1" lang="ja-JP" altLang="en-US" sz="1400">
              <a:solidFill>
                <a:sysClr val="windowText" lastClr="000000"/>
              </a:solidFill>
              <a:latin typeface="Meiryo UI" panose="020B0604030504040204" pitchFamily="50" charset="-128"/>
              <a:ea typeface="Meiryo UI" panose="020B0604030504040204" pitchFamily="50" charset="-128"/>
            </a:rPr>
            <a:t>する際は、</a:t>
          </a:r>
          <a:r>
            <a:rPr kumimoji="1" lang="en-US" altLang="ja-JP" sz="1400">
              <a:solidFill>
                <a:sysClr val="windowText" lastClr="000000"/>
              </a:solidFill>
              <a:latin typeface="Meiryo UI" panose="020B0604030504040204" pitchFamily="50" charset="-128"/>
              <a:ea typeface="Meiryo UI" panose="020B0604030504040204" pitchFamily="50" charset="-128"/>
            </a:rPr>
            <a:t>NO.1</a:t>
          </a:r>
          <a:r>
            <a:rPr kumimoji="1" lang="ja-JP" altLang="en-US" sz="1400">
              <a:solidFill>
                <a:sysClr val="windowText" lastClr="000000"/>
              </a:solidFill>
              <a:latin typeface="Meiryo UI" panose="020B0604030504040204" pitchFamily="50" charset="-128"/>
              <a:ea typeface="Meiryo UI" panose="020B0604030504040204" pitchFamily="50" charset="-128"/>
            </a:rPr>
            <a:t>以降の行をコピーし、</a:t>
          </a:r>
        </a:p>
        <a:p>
          <a:pPr algn="l"/>
          <a:r>
            <a:rPr kumimoji="1" lang="ja-JP" altLang="en-US" sz="1400">
              <a:solidFill>
                <a:sysClr val="windowText" lastClr="000000"/>
              </a:solidFill>
              <a:latin typeface="Meiryo UI" panose="020B0604030504040204" pitchFamily="50" charset="-128"/>
              <a:ea typeface="Meiryo UI" panose="020B0604030504040204" pitchFamily="50" charset="-128"/>
            </a:rPr>
            <a:t>「コピーしたセルの挿入」を選択してください。</a:t>
          </a:r>
          <a:endParaRPr kumimoji="1" lang="en-US" altLang="ja-JP" sz="14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400">
              <a:solidFill>
                <a:srgbClr val="FF0000"/>
              </a:solidFill>
              <a:latin typeface="Meiryo UI" panose="020B0604030504040204" pitchFamily="50" charset="-128"/>
              <a:ea typeface="Meiryo UI" panose="020B0604030504040204" pitchFamily="50" charset="-128"/>
            </a:rPr>
            <a:t>また、最下行には挿入しないでください。</a:t>
          </a:r>
        </a:p>
        <a:p>
          <a:pPr algn="l"/>
          <a:endParaRPr kumimoji="1" lang="en-US" altLang="ja-JP" sz="14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editAs="oneCell">
    <xdr:from>
      <xdr:col>2</xdr:col>
      <xdr:colOff>0</xdr:colOff>
      <xdr:row>46</xdr:row>
      <xdr:rowOff>0</xdr:rowOff>
    </xdr:from>
    <xdr:to>
      <xdr:col>5</xdr:col>
      <xdr:colOff>1009838</xdr:colOff>
      <xdr:row>47</xdr:row>
      <xdr:rowOff>19500</xdr:rowOff>
    </xdr:to>
    <xdr:sp macro="" textlink="">
      <xdr:nvSpPr>
        <xdr:cNvPr id="6" name="吹き出し: 線 7">
          <a:extLst>
            <a:ext uri="{FF2B5EF4-FFF2-40B4-BE49-F238E27FC236}">
              <a16:creationId xmlns:a16="http://schemas.microsoft.com/office/drawing/2014/main" id="{8333217B-2FBC-3FAE-411D-B3220CD5CCEA}"/>
            </a:ext>
          </a:extLst>
        </xdr:cNvPr>
        <xdr:cNvSpPr/>
      </xdr:nvSpPr>
      <xdr:spPr>
        <a:xfrm>
          <a:off x="800100" y="31908750"/>
          <a:ext cx="6343838" cy="972000"/>
        </a:xfrm>
        <a:prstGeom prst="borderCallout1">
          <a:avLst>
            <a:gd name="adj1" fmla="val 98749"/>
            <a:gd name="adj2" fmla="val 24804"/>
            <a:gd name="adj3" fmla="val 244109"/>
            <a:gd name="adj4" fmla="val 28346"/>
          </a:avLst>
        </a:prstGeom>
        <a:solidFill>
          <a:srgbClr val="CCFFFF"/>
        </a:solidFill>
        <a:ln>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ysClr val="windowText" lastClr="000000"/>
              </a:solidFill>
              <a:latin typeface="Meiryo UI" panose="020B0604030504040204" pitchFamily="50" charset="-128"/>
              <a:ea typeface="Meiryo UI" panose="020B0604030504040204" pitchFamily="50" charset="-128"/>
            </a:rPr>
            <a:t>NO.1</a:t>
          </a:r>
          <a:r>
            <a:rPr kumimoji="1" lang="ja-JP" altLang="en-US" sz="1400" b="1">
              <a:solidFill>
                <a:sysClr val="windowText" lastClr="000000"/>
              </a:solidFill>
              <a:latin typeface="Meiryo UI" panose="020B0604030504040204" pitchFamily="50" charset="-128"/>
              <a:ea typeface="Meiryo UI" panose="020B0604030504040204" pitchFamily="50" charset="-128"/>
            </a:rPr>
            <a:t>～</a:t>
          </a:r>
          <a:r>
            <a:rPr kumimoji="1" lang="en-US" altLang="ja-JP" sz="1400" b="1">
              <a:solidFill>
                <a:sysClr val="windowText" lastClr="000000"/>
              </a:solidFill>
              <a:latin typeface="Meiryo UI" panose="020B0604030504040204" pitchFamily="50" charset="-128"/>
              <a:ea typeface="Meiryo UI" panose="020B0604030504040204" pitchFamily="50" charset="-128"/>
            </a:rPr>
            <a:t>NO.6</a:t>
          </a:r>
          <a:r>
            <a:rPr kumimoji="1" lang="ja-JP" altLang="en-US" sz="1400" b="1">
              <a:solidFill>
                <a:sysClr val="windowText" lastClr="000000"/>
              </a:solidFill>
              <a:latin typeface="Meiryo UI" panose="020B0604030504040204" pitchFamily="50" charset="-128"/>
              <a:ea typeface="Meiryo UI" panose="020B0604030504040204" pitchFamily="50" charset="-128"/>
            </a:rPr>
            <a:t>は固定行となるので、行挿入不可となります。</a:t>
          </a:r>
          <a:endParaRPr kumimoji="1" lang="en-US" altLang="ja-JP" sz="1400" b="1">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400" b="1">
              <a:solidFill>
                <a:sysClr val="windowText" lastClr="000000"/>
              </a:solidFill>
              <a:latin typeface="Meiryo UI" panose="020B0604030504040204" pitchFamily="50" charset="-128"/>
              <a:ea typeface="Meiryo UI" panose="020B0604030504040204" pitchFamily="50" charset="-128"/>
            </a:rPr>
            <a:t>行挿入</a:t>
          </a:r>
          <a:r>
            <a:rPr kumimoji="1" lang="ja-JP" altLang="en-US" sz="1400">
              <a:solidFill>
                <a:sysClr val="windowText" lastClr="000000"/>
              </a:solidFill>
              <a:latin typeface="Meiryo UI" panose="020B0604030504040204" pitchFamily="50" charset="-128"/>
              <a:ea typeface="Meiryo UI" panose="020B0604030504040204" pitchFamily="50" charset="-128"/>
            </a:rPr>
            <a:t>する際は、</a:t>
          </a:r>
          <a:r>
            <a:rPr kumimoji="1" lang="en-US" altLang="ja-JP" sz="1400">
              <a:solidFill>
                <a:sysClr val="windowText" lastClr="000000"/>
              </a:solidFill>
              <a:latin typeface="Meiryo UI" panose="020B0604030504040204" pitchFamily="50" charset="-128"/>
              <a:ea typeface="Meiryo UI" panose="020B0604030504040204" pitchFamily="50" charset="-128"/>
            </a:rPr>
            <a:t>NO.7</a:t>
          </a:r>
          <a:r>
            <a:rPr kumimoji="1" lang="ja-JP" altLang="en-US" sz="1400">
              <a:solidFill>
                <a:sysClr val="windowText" lastClr="000000"/>
              </a:solidFill>
              <a:latin typeface="Meiryo UI" panose="020B0604030504040204" pitchFamily="50" charset="-128"/>
              <a:ea typeface="Meiryo UI" panose="020B0604030504040204" pitchFamily="50" charset="-128"/>
            </a:rPr>
            <a:t>以降の行をコピーし、「コピーしたセルの挿入」を選択してください。</a:t>
          </a:r>
          <a:endParaRPr kumimoji="1" lang="en-US" altLang="ja-JP" sz="1400">
            <a:solidFill>
              <a:srgbClr val="FF0000"/>
            </a:solidFill>
            <a:latin typeface="Meiryo UI" panose="020B0604030504040204" pitchFamily="50" charset="-128"/>
            <a:ea typeface="Meiryo UI" panose="020B0604030504040204" pitchFamily="50" charset="-128"/>
          </a:endParaRPr>
        </a:p>
        <a:p>
          <a:pPr algn="l"/>
          <a:r>
            <a:rPr kumimoji="1" lang="ja-JP" altLang="en-US" sz="1400">
              <a:solidFill>
                <a:srgbClr val="FF0000"/>
              </a:solidFill>
              <a:latin typeface="Meiryo UI" panose="020B0604030504040204" pitchFamily="50" charset="-128"/>
              <a:ea typeface="Meiryo UI" panose="020B0604030504040204" pitchFamily="50" charset="-128"/>
            </a:rPr>
            <a:t>また、最下行には挿入しないでください。</a:t>
          </a:r>
        </a:p>
      </xdr:txBody>
    </xdr:sp>
    <xdr:clientData/>
  </xdr:twoCellAnchor>
  <xdr:twoCellAnchor editAs="oneCell">
    <xdr:from>
      <xdr:col>10</xdr:col>
      <xdr:colOff>1357054</xdr:colOff>
      <xdr:row>7</xdr:row>
      <xdr:rowOff>77065</xdr:rowOff>
    </xdr:from>
    <xdr:to>
      <xdr:col>12</xdr:col>
      <xdr:colOff>35390</xdr:colOff>
      <xdr:row>7</xdr:row>
      <xdr:rowOff>1049065</xdr:rowOff>
    </xdr:to>
    <xdr:sp macro="" textlink="">
      <xdr:nvSpPr>
        <xdr:cNvPr id="8" name="吹き出し: 線 7">
          <a:extLst>
            <a:ext uri="{FF2B5EF4-FFF2-40B4-BE49-F238E27FC236}">
              <a16:creationId xmlns:a16="http://schemas.microsoft.com/office/drawing/2014/main" id="{A72998D4-CF29-0AE2-F63C-34CD58A4F859}"/>
            </a:ext>
          </a:extLst>
        </xdr:cNvPr>
        <xdr:cNvSpPr/>
      </xdr:nvSpPr>
      <xdr:spPr>
        <a:xfrm>
          <a:off x="20692804" y="4458565"/>
          <a:ext cx="3059836" cy="972000"/>
        </a:xfrm>
        <a:prstGeom prst="borderCallout1">
          <a:avLst>
            <a:gd name="adj1" fmla="val 105643"/>
            <a:gd name="adj2" fmla="val 47303"/>
            <a:gd name="adj3" fmla="val 191380"/>
            <a:gd name="adj4" fmla="val 34302"/>
          </a:avLst>
        </a:prstGeom>
        <a:solidFill>
          <a:srgbClr val="CCFFFF"/>
        </a:solidFill>
        <a:ln>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latin typeface="Meiryo UI" panose="020B0604030504040204" pitchFamily="50" charset="-128"/>
              <a:ea typeface="Meiryo UI" panose="020B0604030504040204" pitchFamily="50" charset="-128"/>
            </a:rPr>
            <a:t>請求書における総支払額は、</a:t>
          </a:r>
          <a:endParaRPr kumimoji="1" lang="en-US" altLang="ja-JP" sz="14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400">
              <a:solidFill>
                <a:sysClr val="windowText" lastClr="000000"/>
              </a:solidFill>
              <a:latin typeface="Meiryo UI" panose="020B0604030504040204" pitchFamily="50" charset="-128"/>
              <a:ea typeface="Meiryo UI" panose="020B0604030504040204" pitchFamily="50" charset="-128"/>
            </a:rPr>
            <a:t>税抜表記でも税込表記でも構いません。請求書の記載に従ってください。</a:t>
          </a:r>
          <a:endParaRPr kumimoji="1" lang="en-US" altLang="ja-JP" sz="14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editAs="oneCell">
    <xdr:from>
      <xdr:col>10</xdr:col>
      <xdr:colOff>1357054</xdr:colOff>
      <xdr:row>25</xdr:row>
      <xdr:rowOff>181407</xdr:rowOff>
    </xdr:from>
    <xdr:to>
      <xdr:col>12</xdr:col>
      <xdr:colOff>35390</xdr:colOff>
      <xdr:row>26</xdr:row>
      <xdr:rowOff>334257</xdr:rowOff>
    </xdr:to>
    <xdr:sp macro="" textlink="">
      <xdr:nvSpPr>
        <xdr:cNvPr id="9" name="吹き出し: 線 8">
          <a:extLst>
            <a:ext uri="{FF2B5EF4-FFF2-40B4-BE49-F238E27FC236}">
              <a16:creationId xmlns:a16="http://schemas.microsoft.com/office/drawing/2014/main" id="{05C4696E-EA6A-DE56-4034-F5A61DF5587B}"/>
            </a:ext>
          </a:extLst>
        </xdr:cNvPr>
        <xdr:cNvSpPr/>
      </xdr:nvSpPr>
      <xdr:spPr>
        <a:xfrm>
          <a:off x="20692804" y="19098057"/>
          <a:ext cx="3059836" cy="972000"/>
        </a:xfrm>
        <a:prstGeom prst="borderCallout1">
          <a:avLst>
            <a:gd name="adj1" fmla="val 105643"/>
            <a:gd name="adj2" fmla="val 37964"/>
            <a:gd name="adj3" fmla="val 146303"/>
            <a:gd name="adj4" fmla="val 31189"/>
          </a:avLst>
        </a:prstGeom>
        <a:solidFill>
          <a:srgbClr val="CCFFFF"/>
        </a:solidFill>
        <a:ln>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latin typeface="Meiryo UI" panose="020B0604030504040204" pitchFamily="50" charset="-128"/>
              <a:ea typeface="Meiryo UI" panose="020B0604030504040204" pitchFamily="50" charset="-128"/>
            </a:rPr>
            <a:t>請求書における総支払額は、</a:t>
          </a:r>
          <a:endParaRPr kumimoji="1" lang="en-US" altLang="ja-JP" sz="14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400">
              <a:solidFill>
                <a:sysClr val="windowText" lastClr="000000"/>
              </a:solidFill>
              <a:latin typeface="Meiryo UI" panose="020B0604030504040204" pitchFamily="50" charset="-128"/>
              <a:ea typeface="Meiryo UI" panose="020B0604030504040204" pitchFamily="50" charset="-128"/>
            </a:rPr>
            <a:t>税抜表記でも税込表記でも構いません。請求書の記載に従ってください。</a:t>
          </a:r>
          <a:endParaRPr kumimoji="1" lang="en-US" altLang="ja-JP" sz="14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editAs="oneCell">
    <xdr:from>
      <xdr:col>3</xdr:col>
      <xdr:colOff>1371600</xdr:colOff>
      <xdr:row>25</xdr:row>
      <xdr:rowOff>181407</xdr:rowOff>
    </xdr:from>
    <xdr:to>
      <xdr:col>4</xdr:col>
      <xdr:colOff>2259736</xdr:colOff>
      <xdr:row>26</xdr:row>
      <xdr:rowOff>334257</xdr:rowOff>
    </xdr:to>
    <xdr:sp macro="" textlink="">
      <xdr:nvSpPr>
        <xdr:cNvPr id="13" name="吹き出し: 線 12">
          <a:extLst>
            <a:ext uri="{FF2B5EF4-FFF2-40B4-BE49-F238E27FC236}">
              <a16:creationId xmlns:a16="http://schemas.microsoft.com/office/drawing/2014/main" id="{F7AC1767-4F5F-46B2-9E2E-9C7B99CAB140}"/>
            </a:ext>
          </a:extLst>
        </xdr:cNvPr>
        <xdr:cNvSpPr/>
      </xdr:nvSpPr>
      <xdr:spPr>
        <a:xfrm>
          <a:off x="2686050" y="19098057"/>
          <a:ext cx="3059836" cy="972000"/>
        </a:xfrm>
        <a:prstGeom prst="borderCallout1">
          <a:avLst>
            <a:gd name="adj1" fmla="val 56646"/>
            <a:gd name="adj2" fmla="val -5617"/>
            <a:gd name="adj3" fmla="val 85547"/>
            <a:gd name="adj4" fmla="val -17994"/>
          </a:avLst>
        </a:prstGeom>
        <a:solidFill>
          <a:srgbClr val="CCFFFF"/>
        </a:solidFill>
        <a:ln>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FF0000"/>
              </a:solidFill>
              <a:latin typeface="Meiryo UI" panose="020B0604030504040204" pitchFamily="50" charset="-128"/>
              <a:ea typeface="Meiryo UI" panose="020B0604030504040204" pitchFamily="50" charset="-128"/>
            </a:rPr>
            <a:t>証憑を提出しない場合でも、全ての補助対象外経費を書き出してください。</a:t>
          </a:r>
          <a:endParaRPr kumimoji="1" lang="en-US" altLang="ja-JP" sz="1400">
            <a:solidFill>
              <a:srgbClr val="FF0000"/>
            </a:solidFill>
            <a:latin typeface="Meiryo UI" panose="020B0604030504040204" pitchFamily="50" charset="-128"/>
            <a:ea typeface="Meiryo UI" panose="020B060403050404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0</xdr:colOff>
      <xdr:row>9</xdr:row>
      <xdr:rowOff>125506</xdr:rowOff>
    </xdr:from>
    <xdr:to>
      <xdr:col>8</xdr:col>
      <xdr:colOff>254747</xdr:colOff>
      <xdr:row>12</xdr:row>
      <xdr:rowOff>48857</xdr:rowOff>
    </xdr:to>
    <xdr:sp macro="" textlink="">
      <xdr:nvSpPr>
        <xdr:cNvPr id="8" name="吹き出し: 線 1">
          <a:extLst>
            <a:ext uri="{FF2B5EF4-FFF2-40B4-BE49-F238E27FC236}">
              <a16:creationId xmlns:a16="http://schemas.microsoft.com/office/drawing/2014/main" id="{1D4FA6D2-1700-4F37-96C7-8DF9A5439D3A}"/>
            </a:ext>
          </a:extLst>
        </xdr:cNvPr>
        <xdr:cNvSpPr/>
      </xdr:nvSpPr>
      <xdr:spPr>
        <a:xfrm>
          <a:off x="6176682" y="2841812"/>
          <a:ext cx="2705847" cy="807496"/>
        </a:xfrm>
        <a:prstGeom prst="borderCallout1">
          <a:avLst>
            <a:gd name="adj1" fmla="val 4649"/>
            <a:gd name="adj2" fmla="val -2857"/>
            <a:gd name="adj3" fmla="val -65185"/>
            <a:gd name="adj4" fmla="val -19654"/>
          </a:avLst>
        </a:prstGeom>
        <a:solidFill>
          <a:srgbClr val="CCFFFF"/>
        </a:solidFill>
        <a:ln>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latin typeface="Meiryo UI" panose="020B0604030504040204" pitchFamily="50" charset="-128"/>
              <a:ea typeface="Meiryo UI" panose="020B0604030504040204" pitchFamily="50" charset="-128"/>
            </a:rPr>
            <a:t>収支報告書の公演回数分の</a:t>
          </a:r>
          <a:endParaRPr kumimoji="1" lang="en-US" altLang="ja-JP" sz="14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400">
              <a:solidFill>
                <a:sysClr val="windowText" lastClr="000000"/>
              </a:solidFill>
              <a:latin typeface="Meiryo UI" panose="020B0604030504040204" pitchFamily="50" charset="-128"/>
              <a:ea typeface="Meiryo UI" panose="020B0604030504040204" pitchFamily="50" charset="-128"/>
            </a:rPr>
            <a:t>全ての採択番号を記載してください。</a:t>
          </a:r>
        </a:p>
      </xdr:txBody>
    </xdr:sp>
    <xdr:clientData/>
  </xdr:twoCellAnchor>
  <xdr:twoCellAnchor editAs="oneCell">
    <xdr:from>
      <xdr:col>5</xdr:col>
      <xdr:colOff>0</xdr:colOff>
      <xdr:row>5</xdr:row>
      <xdr:rowOff>206188</xdr:rowOff>
    </xdr:from>
    <xdr:to>
      <xdr:col>8</xdr:col>
      <xdr:colOff>252431</xdr:colOff>
      <xdr:row>8</xdr:row>
      <xdr:rowOff>144295</xdr:rowOff>
    </xdr:to>
    <xdr:sp macro="" textlink="">
      <xdr:nvSpPr>
        <xdr:cNvPr id="12" name="吹き出し: 線 2">
          <a:extLst>
            <a:ext uri="{FF2B5EF4-FFF2-40B4-BE49-F238E27FC236}">
              <a16:creationId xmlns:a16="http://schemas.microsoft.com/office/drawing/2014/main" id="{8CC1B768-4E89-4712-94B5-93F6F44818CC}"/>
            </a:ext>
          </a:extLst>
        </xdr:cNvPr>
        <xdr:cNvSpPr/>
      </xdr:nvSpPr>
      <xdr:spPr>
        <a:xfrm>
          <a:off x="6176682" y="1828800"/>
          <a:ext cx="2703531" cy="821503"/>
        </a:xfrm>
        <a:prstGeom prst="borderCallout1">
          <a:avLst>
            <a:gd name="adj1" fmla="val -808"/>
            <a:gd name="adj2" fmla="val 51524"/>
            <a:gd name="adj3" fmla="val -64810"/>
            <a:gd name="adj4" fmla="val 53982"/>
          </a:avLst>
        </a:prstGeom>
        <a:solidFill>
          <a:srgbClr val="CCFFFF"/>
        </a:solidFill>
        <a:ln>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latin typeface="Meiryo UI" panose="020B0604030504040204" pitchFamily="50" charset="-128"/>
              <a:ea typeface="Meiryo UI" panose="020B0604030504040204" pitchFamily="50" charset="-128"/>
            </a:rPr>
            <a:t>収支報告書に記載いただいた</a:t>
          </a:r>
          <a:endParaRPr kumimoji="1" lang="en-US" altLang="ja-JP" sz="14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400">
              <a:solidFill>
                <a:sysClr val="windowText" lastClr="000000"/>
              </a:solidFill>
              <a:latin typeface="Meiryo UI" panose="020B0604030504040204" pitchFamily="50" charset="-128"/>
              <a:ea typeface="Meiryo UI" panose="020B0604030504040204" pitchFamily="50" charset="-128"/>
            </a:rPr>
            <a:t>「公演回数」が自動で入力されます。</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334010</xdr:colOff>
      <xdr:row>6</xdr:row>
      <xdr:rowOff>278764</xdr:rowOff>
    </xdr:from>
    <xdr:to>
      <xdr:col>13</xdr:col>
      <xdr:colOff>12123</xdr:colOff>
      <xdr:row>6</xdr:row>
      <xdr:rowOff>1094509</xdr:rowOff>
    </xdr:to>
    <xdr:sp macro="" textlink="">
      <xdr:nvSpPr>
        <xdr:cNvPr id="13" name="吹き出し: 線 1">
          <a:extLst>
            <a:ext uri="{FF2B5EF4-FFF2-40B4-BE49-F238E27FC236}">
              <a16:creationId xmlns:a16="http://schemas.microsoft.com/office/drawing/2014/main" id="{60EB8A3C-96D9-4FAE-98EE-CA173153656F}"/>
            </a:ext>
          </a:extLst>
        </xdr:cNvPr>
        <xdr:cNvSpPr/>
      </xdr:nvSpPr>
      <xdr:spPr>
        <a:xfrm>
          <a:off x="16474555" y="3326764"/>
          <a:ext cx="4307263" cy="815745"/>
        </a:xfrm>
        <a:prstGeom prst="borderCallout1">
          <a:avLst>
            <a:gd name="adj1" fmla="val -4865"/>
            <a:gd name="adj2" fmla="val 11055"/>
            <a:gd name="adj3" fmla="val -41500"/>
            <a:gd name="adj4" fmla="val 9715"/>
          </a:avLst>
        </a:prstGeom>
        <a:solidFill>
          <a:srgbClr val="CCFFFF"/>
        </a:solidFill>
        <a:ln>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latin typeface="Meiryo UI" panose="020B0604030504040204" pitchFamily="50" charset="-128"/>
              <a:ea typeface="Meiryo UI" panose="020B0604030504040204" pitchFamily="50" charset="-128"/>
            </a:rPr>
            <a:t>システムの「イベント数」と同一の値を入力してください。</a:t>
          </a:r>
          <a:endParaRPr kumimoji="1" lang="en-US" altLang="ja-JP" sz="14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400">
              <a:solidFill>
                <a:sysClr val="windowText" lastClr="000000"/>
              </a:solidFill>
              <a:latin typeface="Meiryo UI" panose="020B0604030504040204" pitchFamily="50" charset="-128"/>
              <a:ea typeface="Meiryo UI" panose="020B0604030504040204" pitchFamily="50" charset="-128"/>
            </a:rPr>
            <a:t>当該申請において、まとめて申請したイベント数になります。</a:t>
          </a:r>
        </a:p>
      </xdr:txBody>
    </xdr:sp>
    <xdr:clientData/>
  </xdr:twoCellAnchor>
  <xdr:twoCellAnchor editAs="oneCell">
    <xdr:from>
      <xdr:col>5</xdr:col>
      <xdr:colOff>665020</xdr:colOff>
      <xdr:row>6</xdr:row>
      <xdr:rowOff>337457</xdr:rowOff>
    </xdr:from>
    <xdr:to>
      <xdr:col>6</xdr:col>
      <xdr:colOff>1979295</xdr:colOff>
      <xdr:row>6</xdr:row>
      <xdr:rowOff>1063970</xdr:rowOff>
    </xdr:to>
    <xdr:sp macro="" textlink="">
      <xdr:nvSpPr>
        <xdr:cNvPr id="3" name="吹き出し: 線 2">
          <a:extLst>
            <a:ext uri="{FF2B5EF4-FFF2-40B4-BE49-F238E27FC236}">
              <a16:creationId xmlns:a16="http://schemas.microsoft.com/office/drawing/2014/main" id="{F3E1C476-0E22-42D2-B6FA-87A72CC7621B}"/>
            </a:ext>
          </a:extLst>
        </xdr:cNvPr>
        <xdr:cNvSpPr/>
      </xdr:nvSpPr>
      <xdr:spPr>
        <a:xfrm>
          <a:off x="6879130" y="3374027"/>
          <a:ext cx="3150695" cy="727783"/>
        </a:xfrm>
        <a:prstGeom prst="borderCallout1">
          <a:avLst>
            <a:gd name="adj1" fmla="val 49484"/>
            <a:gd name="adj2" fmla="val -3420"/>
            <a:gd name="adj3" fmla="val 165552"/>
            <a:gd name="adj4" fmla="val -15383"/>
          </a:avLst>
        </a:prstGeom>
        <a:solidFill>
          <a:srgbClr val="CCFFFF"/>
        </a:solidFill>
        <a:ln>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FF1111"/>
              </a:solidFill>
              <a:latin typeface="Meiryo UI" panose="020B0604030504040204" pitchFamily="50" charset="-128"/>
              <a:ea typeface="Meiryo UI" panose="020B0604030504040204" pitchFamily="50" charset="-128"/>
            </a:rPr>
            <a:t>リアルタイム配信の観客人数は含みません。</a:t>
          </a:r>
          <a:endParaRPr kumimoji="1" lang="en-US" altLang="ja-JP" sz="1400">
            <a:solidFill>
              <a:srgbClr val="FF1111"/>
            </a:solidFill>
            <a:latin typeface="Meiryo UI" panose="020B0604030504040204" pitchFamily="50" charset="-128"/>
            <a:ea typeface="Meiryo UI" panose="020B0604030504040204" pitchFamily="50" charset="-128"/>
          </a:endParaRPr>
        </a:p>
      </xdr:txBody>
    </xdr:sp>
    <xdr:clientData/>
  </xdr:twoCellAnchor>
  <xdr:twoCellAnchor editAs="oneCell">
    <xdr:from>
      <xdr:col>3</xdr:col>
      <xdr:colOff>762002</xdr:colOff>
      <xdr:row>6</xdr:row>
      <xdr:rowOff>337457</xdr:rowOff>
    </xdr:from>
    <xdr:to>
      <xdr:col>4</xdr:col>
      <xdr:colOff>2529667</xdr:colOff>
      <xdr:row>6</xdr:row>
      <xdr:rowOff>1063970</xdr:rowOff>
    </xdr:to>
    <xdr:sp macro="" textlink="">
      <xdr:nvSpPr>
        <xdr:cNvPr id="4" name="吹き出し: 線 3">
          <a:extLst>
            <a:ext uri="{FF2B5EF4-FFF2-40B4-BE49-F238E27FC236}">
              <a16:creationId xmlns:a16="http://schemas.microsoft.com/office/drawing/2014/main" id="{B110FD4A-01AC-4C90-B047-E01AAE4C32E1}"/>
            </a:ext>
          </a:extLst>
        </xdr:cNvPr>
        <xdr:cNvSpPr/>
      </xdr:nvSpPr>
      <xdr:spPr>
        <a:xfrm>
          <a:off x="2066927" y="3374027"/>
          <a:ext cx="4046045" cy="727783"/>
        </a:xfrm>
        <a:prstGeom prst="borderCallout1">
          <a:avLst>
            <a:gd name="adj1" fmla="val 49484"/>
            <a:gd name="adj2" fmla="val -3420"/>
            <a:gd name="adj3" fmla="val 165552"/>
            <a:gd name="adj4" fmla="val -15383"/>
          </a:avLst>
        </a:prstGeom>
        <a:solidFill>
          <a:srgbClr val="CCFFFF"/>
        </a:solidFill>
        <a:ln>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FF1111"/>
              </a:solidFill>
              <a:latin typeface="Meiryo UI" panose="020B0604030504040204" pitchFamily="50" charset="-128"/>
              <a:ea typeface="Meiryo UI" panose="020B0604030504040204" pitchFamily="50" charset="-128"/>
            </a:rPr>
            <a:t>一日に複数公演実施している場合は、</a:t>
          </a:r>
          <a:endParaRPr kumimoji="1" lang="en-US" altLang="ja-JP" sz="1400">
            <a:solidFill>
              <a:srgbClr val="FF1111"/>
            </a:solidFill>
            <a:latin typeface="Meiryo UI" panose="020B0604030504040204" pitchFamily="50" charset="-128"/>
            <a:ea typeface="Meiryo UI" panose="020B0604030504040204" pitchFamily="50" charset="-128"/>
          </a:endParaRPr>
        </a:p>
        <a:p>
          <a:pPr algn="l"/>
          <a:r>
            <a:rPr kumimoji="1" lang="ja-JP" altLang="en-US" sz="1400">
              <a:solidFill>
                <a:srgbClr val="FF1111"/>
              </a:solidFill>
              <a:latin typeface="Meiryo UI" panose="020B0604030504040204" pitchFamily="50" charset="-128"/>
              <a:ea typeface="Meiryo UI" panose="020B0604030504040204" pitchFamily="50" charset="-128"/>
            </a:rPr>
            <a:t>開始時間も記入してください。</a:t>
          </a:r>
          <a:endParaRPr kumimoji="1" lang="en-US" altLang="ja-JP" sz="1400">
            <a:solidFill>
              <a:srgbClr val="FF1111"/>
            </a:solidFill>
            <a:latin typeface="Meiryo UI" panose="020B0604030504040204" pitchFamily="50" charset="-128"/>
            <a:ea typeface="Meiryo UI" panose="020B0604030504040204" pitchFamily="50" charset="-128"/>
          </a:endParaRPr>
        </a:p>
      </xdr:txBody>
    </xdr:sp>
    <xdr:clientData/>
  </xdr:twoCellAnchor>
  <xdr:twoCellAnchor editAs="oneCell">
    <xdr:from>
      <xdr:col>3</xdr:col>
      <xdr:colOff>1220191</xdr:colOff>
      <xdr:row>24</xdr:row>
      <xdr:rowOff>0</xdr:rowOff>
    </xdr:from>
    <xdr:to>
      <xdr:col>4</xdr:col>
      <xdr:colOff>2100943</xdr:colOff>
      <xdr:row>25</xdr:row>
      <xdr:rowOff>54230</xdr:rowOff>
    </xdr:to>
    <xdr:sp macro="" textlink="">
      <xdr:nvSpPr>
        <xdr:cNvPr id="5" name="吹き出し: 線 4">
          <a:extLst>
            <a:ext uri="{FF2B5EF4-FFF2-40B4-BE49-F238E27FC236}">
              <a16:creationId xmlns:a16="http://schemas.microsoft.com/office/drawing/2014/main" id="{23B2F44C-0EAB-4E77-8EDA-929E765E655F}"/>
            </a:ext>
          </a:extLst>
        </xdr:cNvPr>
        <xdr:cNvSpPr/>
      </xdr:nvSpPr>
      <xdr:spPr>
        <a:xfrm>
          <a:off x="2525116" y="14001750"/>
          <a:ext cx="3159132" cy="724790"/>
        </a:xfrm>
        <a:prstGeom prst="borderCallout1">
          <a:avLst>
            <a:gd name="adj1" fmla="val 37541"/>
            <a:gd name="adj2" fmla="val 102820"/>
            <a:gd name="adj3" fmla="val 44623"/>
            <a:gd name="adj4" fmla="val 121557"/>
          </a:avLst>
        </a:prstGeom>
        <a:solidFill>
          <a:srgbClr val="CCFFFF"/>
        </a:solidFill>
        <a:ln>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FF1111"/>
              </a:solidFill>
              <a:latin typeface="Meiryo UI" panose="020B0604030504040204" pitchFamily="50" charset="-128"/>
              <a:ea typeface="Meiryo UI" panose="020B0604030504040204" pitchFamily="50" charset="-128"/>
            </a:rPr>
            <a:t>リアルタイム配信の観客人数は含みません。</a:t>
          </a:r>
          <a:endParaRPr kumimoji="1" lang="en-US" altLang="ja-JP" sz="1400">
            <a:solidFill>
              <a:srgbClr val="FF1111"/>
            </a:solidFill>
            <a:latin typeface="Meiryo UI" panose="020B0604030504040204" pitchFamily="50" charset="-128"/>
            <a:ea typeface="Meiryo UI" panose="020B0604030504040204"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323461</xdr:colOff>
      <xdr:row>8</xdr:row>
      <xdr:rowOff>77065</xdr:rowOff>
    </xdr:from>
    <xdr:to>
      <xdr:col>7</xdr:col>
      <xdr:colOff>258172</xdr:colOff>
      <xdr:row>8</xdr:row>
      <xdr:rowOff>1049065</xdr:rowOff>
    </xdr:to>
    <xdr:sp macro="" textlink="">
      <xdr:nvSpPr>
        <xdr:cNvPr id="2" name="吹き出し: 線 1">
          <a:extLst>
            <a:ext uri="{FF2B5EF4-FFF2-40B4-BE49-F238E27FC236}">
              <a16:creationId xmlns:a16="http://schemas.microsoft.com/office/drawing/2014/main" id="{234511FB-8376-44AA-BF91-332815D32658}"/>
            </a:ext>
          </a:extLst>
        </xdr:cNvPr>
        <xdr:cNvSpPr/>
      </xdr:nvSpPr>
      <xdr:spPr>
        <a:xfrm>
          <a:off x="8495911" y="4458565"/>
          <a:ext cx="3039861" cy="972000"/>
        </a:xfrm>
        <a:prstGeom prst="borderCallout1">
          <a:avLst>
            <a:gd name="adj1" fmla="val 98749"/>
            <a:gd name="adj2" fmla="val 481"/>
            <a:gd name="adj3" fmla="val 200106"/>
            <a:gd name="adj4" fmla="val -15086"/>
          </a:avLst>
        </a:prstGeom>
        <a:solidFill>
          <a:srgbClr val="CCFFFF"/>
        </a:solidFill>
        <a:ln>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latin typeface="Meiryo UI" panose="020B0604030504040204" pitchFamily="50" charset="-128"/>
              <a:ea typeface="Meiryo UI" panose="020B0604030504040204" pitchFamily="50" charset="-128"/>
            </a:rPr>
            <a:t>支払先毎に、費用種別、経費項目別に記入してください。</a:t>
          </a:r>
        </a:p>
      </xdr:txBody>
    </xdr:sp>
    <xdr:clientData/>
  </xdr:twoCellAnchor>
  <xdr:twoCellAnchor editAs="oneCell">
    <xdr:from>
      <xdr:col>4</xdr:col>
      <xdr:colOff>703531</xdr:colOff>
      <xdr:row>8</xdr:row>
      <xdr:rowOff>77065</xdr:rowOff>
    </xdr:from>
    <xdr:to>
      <xdr:col>5</xdr:col>
      <xdr:colOff>1335117</xdr:colOff>
      <xdr:row>8</xdr:row>
      <xdr:rowOff>1049065</xdr:rowOff>
    </xdr:to>
    <xdr:sp macro="" textlink="">
      <xdr:nvSpPr>
        <xdr:cNvPr id="3" name="吹き出し: 線 7">
          <a:extLst>
            <a:ext uri="{FF2B5EF4-FFF2-40B4-BE49-F238E27FC236}">
              <a16:creationId xmlns:a16="http://schemas.microsoft.com/office/drawing/2014/main" id="{7FB70914-5E2B-4340-A1BC-9DDFB43C9735}"/>
            </a:ext>
          </a:extLst>
        </xdr:cNvPr>
        <xdr:cNvSpPr/>
      </xdr:nvSpPr>
      <xdr:spPr>
        <a:xfrm>
          <a:off x="4189681" y="4458565"/>
          <a:ext cx="3279536" cy="972000"/>
        </a:xfrm>
        <a:prstGeom prst="borderCallout1">
          <a:avLst>
            <a:gd name="adj1" fmla="val 98749"/>
            <a:gd name="adj2" fmla="val 481"/>
            <a:gd name="adj3" fmla="val 238230"/>
            <a:gd name="adj4" fmla="val -102482"/>
          </a:avLst>
        </a:prstGeom>
        <a:solidFill>
          <a:srgbClr val="CCFFFF"/>
        </a:solidFill>
        <a:ln>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ysClr val="windowText" lastClr="000000"/>
              </a:solidFill>
              <a:latin typeface="Meiryo UI" panose="020B0604030504040204" pitchFamily="50" charset="-128"/>
              <a:ea typeface="Meiryo UI" panose="020B0604030504040204" pitchFamily="50" charset="-128"/>
            </a:rPr>
            <a:t>行挿入</a:t>
          </a:r>
          <a:r>
            <a:rPr kumimoji="1" lang="ja-JP" altLang="en-US" sz="1400">
              <a:solidFill>
                <a:sysClr val="windowText" lastClr="000000"/>
              </a:solidFill>
              <a:latin typeface="Meiryo UI" panose="020B0604030504040204" pitchFamily="50" charset="-128"/>
              <a:ea typeface="Meiryo UI" panose="020B0604030504040204" pitchFamily="50" charset="-128"/>
            </a:rPr>
            <a:t>する際は、</a:t>
          </a:r>
          <a:r>
            <a:rPr kumimoji="1" lang="en-US" altLang="ja-JP" sz="1400">
              <a:solidFill>
                <a:sysClr val="windowText" lastClr="000000"/>
              </a:solidFill>
              <a:latin typeface="Meiryo UI" panose="020B0604030504040204" pitchFamily="50" charset="-128"/>
              <a:ea typeface="Meiryo UI" panose="020B0604030504040204" pitchFamily="50" charset="-128"/>
            </a:rPr>
            <a:t>NO.1</a:t>
          </a:r>
          <a:r>
            <a:rPr kumimoji="1" lang="ja-JP" altLang="en-US" sz="1400">
              <a:solidFill>
                <a:sysClr val="windowText" lastClr="000000"/>
              </a:solidFill>
              <a:latin typeface="Meiryo UI" panose="020B0604030504040204" pitchFamily="50" charset="-128"/>
              <a:ea typeface="Meiryo UI" panose="020B0604030504040204" pitchFamily="50" charset="-128"/>
            </a:rPr>
            <a:t>以降の行をコピーし、</a:t>
          </a:r>
        </a:p>
        <a:p>
          <a:pPr algn="l"/>
          <a:r>
            <a:rPr kumimoji="1" lang="ja-JP" altLang="en-US" sz="1400">
              <a:solidFill>
                <a:sysClr val="windowText" lastClr="000000"/>
              </a:solidFill>
              <a:latin typeface="Meiryo UI" panose="020B0604030504040204" pitchFamily="50" charset="-128"/>
              <a:ea typeface="Meiryo UI" panose="020B0604030504040204" pitchFamily="50" charset="-128"/>
            </a:rPr>
            <a:t>「コピーしたセルの挿入」を選択してください。</a:t>
          </a:r>
          <a:endParaRPr kumimoji="1" lang="en-US" altLang="ja-JP" sz="14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400">
              <a:solidFill>
                <a:srgbClr val="FF0000"/>
              </a:solidFill>
              <a:latin typeface="Meiryo UI" panose="020B0604030504040204" pitchFamily="50" charset="-128"/>
              <a:ea typeface="Meiryo UI" panose="020B0604030504040204" pitchFamily="50" charset="-128"/>
            </a:rPr>
            <a:t>また、最下行には挿入しないでください。</a:t>
          </a:r>
        </a:p>
        <a:p>
          <a:pPr algn="l"/>
          <a:endParaRPr kumimoji="1" lang="en-US" altLang="ja-JP" sz="14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editAs="oneCell">
    <xdr:from>
      <xdr:col>6</xdr:col>
      <xdr:colOff>1708862</xdr:colOff>
      <xdr:row>37</xdr:row>
      <xdr:rowOff>96980</xdr:rowOff>
    </xdr:from>
    <xdr:to>
      <xdr:col>7</xdr:col>
      <xdr:colOff>2568149</xdr:colOff>
      <xdr:row>38</xdr:row>
      <xdr:rowOff>173873</xdr:rowOff>
    </xdr:to>
    <xdr:sp macro="" textlink="">
      <xdr:nvSpPr>
        <xdr:cNvPr id="4" name="吹き出し: 線 3">
          <a:extLst>
            <a:ext uri="{FF2B5EF4-FFF2-40B4-BE49-F238E27FC236}">
              <a16:creationId xmlns:a16="http://schemas.microsoft.com/office/drawing/2014/main" id="{E5B4FE3A-3B2A-43CB-9CE6-35E235F9C50E}"/>
            </a:ext>
          </a:extLst>
        </xdr:cNvPr>
        <xdr:cNvSpPr/>
      </xdr:nvSpPr>
      <xdr:spPr>
        <a:xfrm>
          <a:off x="9877502" y="24237140"/>
          <a:ext cx="3951102" cy="694113"/>
        </a:xfrm>
        <a:prstGeom prst="borderCallout1">
          <a:avLst>
            <a:gd name="adj1" fmla="val 98749"/>
            <a:gd name="adj2" fmla="val 99143"/>
            <a:gd name="adj3" fmla="val 8269"/>
            <a:gd name="adj4" fmla="val 116400"/>
          </a:avLst>
        </a:prstGeom>
        <a:solidFill>
          <a:srgbClr val="CCFFFF"/>
        </a:solidFill>
        <a:ln>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latin typeface="Meiryo UI" panose="020B0604030504040204" pitchFamily="50" charset="-128"/>
              <a:ea typeface="Meiryo UI" panose="020B0604030504040204" pitchFamily="50" charset="-128"/>
            </a:rPr>
            <a:t>補助対象経費＋補助対象外経費の和になります。</a:t>
          </a:r>
        </a:p>
      </xdr:txBody>
    </xdr:sp>
    <xdr:clientData/>
  </xdr:twoCellAnchor>
  <xdr:twoCellAnchor editAs="oneCell">
    <xdr:from>
      <xdr:col>6</xdr:col>
      <xdr:colOff>1708862</xdr:colOff>
      <xdr:row>43</xdr:row>
      <xdr:rowOff>600941</xdr:rowOff>
    </xdr:from>
    <xdr:to>
      <xdr:col>7</xdr:col>
      <xdr:colOff>2568149</xdr:colOff>
      <xdr:row>45</xdr:row>
      <xdr:rowOff>91910</xdr:rowOff>
    </xdr:to>
    <xdr:sp macro="" textlink="">
      <xdr:nvSpPr>
        <xdr:cNvPr id="5" name="吹き出し: 線 4">
          <a:extLst>
            <a:ext uri="{FF2B5EF4-FFF2-40B4-BE49-F238E27FC236}">
              <a16:creationId xmlns:a16="http://schemas.microsoft.com/office/drawing/2014/main" id="{5451B858-5765-4C4B-97B3-D2FE9E0F7993}"/>
            </a:ext>
          </a:extLst>
        </xdr:cNvPr>
        <xdr:cNvSpPr/>
      </xdr:nvSpPr>
      <xdr:spPr>
        <a:xfrm>
          <a:off x="9877502" y="27865301"/>
          <a:ext cx="3951102" cy="731124"/>
        </a:xfrm>
        <a:prstGeom prst="borderCallout1">
          <a:avLst>
            <a:gd name="adj1" fmla="val 98749"/>
            <a:gd name="adj2" fmla="val 99143"/>
            <a:gd name="adj3" fmla="val 8269"/>
            <a:gd name="adj4" fmla="val 116400"/>
          </a:avLst>
        </a:prstGeom>
        <a:solidFill>
          <a:srgbClr val="CCFFFF"/>
        </a:solidFill>
        <a:ln>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latin typeface="Meiryo UI" panose="020B0604030504040204" pitchFamily="50" charset="-128"/>
              <a:ea typeface="Meiryo UI" panose="020B0604030504040204" pitchFamily="50" charset="-128"/>
            </a:rPr>
            <a:t>補助対象経費として認められる広告・宣伝費は補助対象経費の</a:t>
          </a:r>
          <a:r>
            <a:rPr kumimoji="1" lang="en-US" altLang="ja-JP" sz="1400">
              <a:solidFill>
                <a:sysClr val="windowText" lastClr="000000"/>
              </a:solidFill>
              <a:latin typeface="Meiryo UI" panose="020B0604030504040204" pitchFamily="50" charset="-128"/>
              <a:ea typeface="Meiryo UI" panose="020B0604030504040204" pitchFamily="50" charset="-128"/>
            </a:rPr>
            <a:t>10</a:t>
          </a:r>
          <a:r>
            <a:rPr kumimoji="1" lang="ja-JP" altLang="en-US" sz="1400">
              <a:solidFill>
                <a:sysClr val="windowText" lastClr="000000"/>
              </a:solidFill>
              <a:latin typeface="Meiryo UI" panose="020B0604030504040204" pitchFamily="50" charset="-128"/>
              <a:ea typeface="Meiryo UI" panose="020B0604030504040204" pitchFamily="50" charset="-128"/>
            </a:rPr>
            <a:t>％以内となります。</a:t>
          </a:r>
        </a:p>
      </xdr:txBody>
    </xdr:sp>
    <xdr:clientData/>
  </xdr:twoCellAnchor>
  <xdr:twoCellAnchor editAs="oneCell">
    <xdr:from>
      <xdr:col>6</xdr:col>
      <xdr:colOff>1707131</xdr:colOff>
      <xdr:row>45</xdr:row>
      <xdr:rowOff>619992</xdr:rowOff>
    </xdr:from>
    <xdr:to>
      <xdr:col>7</xdr:col>
      <xdr:colOff>2571786</xdr:colOff>
      <xdr:row>47</xdr:row>
      <xdr:rowOff>96239</xdr:rowOff>
    </xdr:to>
    <xdr:sp macro="" textlink="">
      <xdr:nvSpPr>
        <xdr:cNvPr id="6" name="吹き出し: 線 5">
          <a:extLst>
            <a:ext uri="{FF2B5EF4-FFF2-40B4-BE49-F238E27FC236}">
              <a16:creationId xmlns:a16="http://schemas.microsoft.com/office/drawing/2014/main" id="{F700B36E-2A3B-4D6A-A3B7-E80BCA8573B4}"/>
            </a:ext>
          </a:extLst>
        </xdr:cNvPr>
        <xdr:cNvSpPr/>
      </xdr:nvSpPr>
      <xdr:spPr>
        <a:xfrm>
          <a:off x="9875771" y="29134032"/>
          <a:ext cx="3954565" cy="725927"/>
        </a:xfrm>
        <a:prstGeom prst="borderCallout1">
          <a:avLst>
            <a:gd name="adj1" fmla="val 98749"/>
            <a:gd name="adj2" fmla="val 99143"/>
            <a:gd name="adj3" fmla="val 8269"/>
            <a:gd name="adj4" fmla="val 116400"/>
          </a:avLst>
        </a:prstGeom>
        <a:solidFill>
          <a:srgbClr val="CCFFFF"/>
        </a:solidFill>
        <a:ln>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ysClr val="windowText" lastClr="000000"/>
              </a:solidFill>
              <a:latin typeface="Meiryo UI" panose="020B0604030504040204" pitchFamily="50" charset="-128"/>
              <a:ea typeface="Meiryo UI" panose="020B0604030504040204" pitchFamily="50" charset="-128"/>
            </a:rPr>
            <a:t>10</a:t>
          </a:r>
          <a:r>
            <a:rPr kumimoji="1" lang="ja-JP" altLang="en-US" sz="1400">
              <a:solidFill>
                <a:sysClr val="windowText" lastClr="000000"/>
              </a:solidFill>
              <a:latin typeface="Meiryo UI" panose="020B0604030504040204" pitchFamily="50" charset="-128"/>
              <a:ea typeface="Meiryo UI" panose="020B0604030504040204" pitchFamily="50" charset="-128"/>
            </a:rPr>
            <a:t>％超過分は補助対象外経費として扱います。</a:t>
          </a:r>
        </a:p>
      </xdr:txBody>
    </xdr:sp>
    <xdr:clientData/>
  </xdr:twoCellAnchor>
  <xdr:twoCellAnchor editAs="oneCell">
    <xdr:from>
      <xdr:col>7</xdr:col>
      <xdr:colOff>1284866</xdr:colOff>
      <xdr:row>8</xdr:row>
      <xdr:rowOff>77065</xdr:rowOff>
    </xdr:from>
    <xdr:to>
      <xdr:col>8</xdr:col>
      <xdr:colOff>245775</xdr:colOff>
      <xdr:row>8</xdr:row>
      <xdr:rowOff>1049065</xdr:rowOff>
    </xdr:to>
    <xdr:sp macro="" textlink="">
      <xdr:nvSpPr>
        <xdr:cNvPr id="7" name="吹き出し: 線 6">
          <a:extLst>
            <a:ext uri="{FF2B5EF4-FFF2-40B4-BE49-F238E27FC236}">
              <a16:creationId xmlns:a16="http://schemas.microsoft.com/office/drawing/2014/main" id="{E2883278-C8D2-4A07-96B9-3E9D5D58820C}"/>
            </a:ext>
          </a:extLst>
        </xdr:cNvPr>
        <xdr:cNvSpPr/>
      </xdr:nvSpPr>
      <xdr:spPr>
        <a:xfrm>
          <a:off x="12562466" y="4458565"/>
          <a:ext cx="2066059" cy="972000"/>
        </a:xfrm>
        <a:prstGeom prst="borderCallout1">
          <a:avLst>
            <a:gd name="adj1" fmla="val 73269"/>
            <a:gd name="adj2" fmla="val 108441"/>
            <a:gd name="adj3" fmla="val 207783"/>
            <a:gd name="adj4" fmla="val 208403"/>
          </a:avLst>
        </a:prstGeom>
        <a:solidFill>
          <a:srgbClr val="CCFFFF"/>
        </a:solidFill>
        <a:ln>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latin typeface="Meiryo UI" panose="020B0604030504040204" pitchFamily="50" charset="-128"/>
              <a:ea typeface="Meiryo UI" panose="020B0604030504040204" pitchFamily="50" charset="-128"/>
            </a:rPr>
            <a:t>プルダウンから適用税率を選択してください。</a:t>
          </a:r>
        </a:p>
      </xdr:txBody>
    </xdr:sp>
    <xdr:clientData/>
  </xdr:twoCellAnchor>
  <xdr:twoCellAnchor editAs="oneCell">
    <xdr:from>
      <xdr:col>27</xdr:col>
      <xdr:colOff>1097280</xdr:colOff>
      <xdr:row>56</xdr:row>
      <xdr:rowOff>441270</xdr:rowOff>
    </xdr:from>
    <xdr:to>
      <xdr:col>30</xdr:col>
      <xdr:colOff>216721</xdr:colOff>
      <xdr:row>57</xdr:row>
      <xdr:rowOff>762000</xdr:rowOff>
    </xdr:to>
    <xdr:sp macro="" textlink="">
      <xdr:nvSpPr>
        <xdr:cNvPr id="8" name="吹き出し: 線 7">
          <a:extLst>
            <a:ext uri="{FF2B5EF4-FFF2-40B4-BE49-F238E27FC236}">
              <a16:creationId xmlns:a16="http://schemas.microsoft.com/office/drawing/2014/main" id="{31ECAC93-958E-4689-92A5-ADED0D3F274A}"/>
            </a:ext>
          </a:extLst>
        </xdr:cNvPr>
        <xdr:cNvSpPr/>
      </xdr:nvSpPr>
      <xdr:spPr>
        <a:xfrm>
          <a:off x="44055030" y="37855470"/>
          <a:ext cx="4320091" cy="1139880"/>
        </a:xfrm>
        <a:prstGeom prst="borderCallout1">
          <a:avLst>
            <a:gd name="adj1" fmla="val 31431"/>
            <a:gd name="adj2" fmla="val -118"/>
            <a:gd name="adj3" fmla="val 71353"/>
            <a:gd name="adj4" fmla="val -22050"/>
          </a:avLst>
        </a:prstGeom>
        <a:solidFill>
          <a:srgbClr val="CCFFFF"/>
        </a:solidFill>
        <a:ln>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ysClr val="windowText" lastClr="000000"/>
              </a:solidFill>
              <a:latin typeface="Meiryo UI" panose="020B0604030504040204" pitchFamily="50" charset="-128"/>
              <a:ea typeface="Meiryo UI" panose="020B0604030504040204" pitchFamily="50" charset="-128"/>
            </a:rPr>
            <a:t>F</a:t>
          </a:r>
          <a:r>
            <a:rPr kumimoji="1" lang="ja-JP" altLang="en-US" sz="1400">
              <a:solidFill>
                <a:sysClr val="windowText" lastClr="000000"/>
              </a:solidFill>
              <a:latin typeface="Meiryo UI" panose="020B0604030504040204" pitchFamily="50" charset="-128"/>
              <a:ea typeface="Meiryo UI" panose="020B0604030504040204" pitchFamily="50" charset="-128"/>
            </a:rPr>
            <a:t>列のセルは書き換え不要です。</a:t>
          </a:r>
          <a:endParaRPr kumimoji="1" lang="en-US" altLang="ja-JP" sz="14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400">
              <a:solidFill>
                <a:sysClr val="windowText" lastClr="000000"/>
              </a:solidFill>
              <a:latin typeface="Meiryo UI" panose="020B0604030504040204" pitchFamily="50" charset="-128"/>
              <a:ea typeface="Meiryo UI" panose="020B0604030504040204" pitchFamily="50" charset="-128"/>
            </a:rPr>
            <a:t>入力されている収入種別に該当する収入額を</a:t>
          </a:r>
          <a:endParaRPr kumimoji="1" lang="en-US" altLang="ja-JP" sz="14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400">
              <a:solidFill>
                <a:sysClr val="windowText" lastClr="000000"/>
              </a:solidFill>
              <a:latin typeface="Meiryo UI" panose="020B0604030504040204" pitchFamily="50" charset="-128"/>
              <a:ea typeface="Meiryo UI" panose="020B0604030504040204" pitchFamily="50" charset="-128"/>
            </a:rPr>
            <a:t>記入してください。</a:t>
          </a:r>
          <a:endParaRPr kumimoji="1" lang="en-US" altLang="ja-JP" sz="14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editAs="oneCell">
    <xdr:from>
      <xdr:col>12</xdr:col>
      <xdr:colOff>1195435</xdr:colOff>
      <xdr:row>8</xdr:row>
      <xdr:rowOff>77065</xdr:rowOff>
    </xdr:from>
    <xdr:to>
      <xdr:col>14</xdr:col>
      <xdr:colOff>674845</xdr:colOff>
      <xdr:row>8</xdr:row>
      <xdr:rowOff>1049065</xdr:rowOff>
    </xdr:to>
    <xdr:sp macro="" textlink="">
      <xdr:nvSpPr>
        <xdr:cNvPr id="9" name="吹き出し: 線 8">
          <a:extLst>
            <a:ext uri="{FF2B5EF4-FFF2-40B4-BE49-F238E27FC236}">
              <a16:creationId xmlns:a16="http://schemas.microsoft.com/office/drawing/2014/main" id="{5826B5B8-44BF-4AA2-B257-470642AEB914}"/>
            </a:ext>
          </a:extLst>
        </xdr:cNvPr>
        <xdr:cNvSpPr/>
      </xdr:nvSpPr>
      <xdr:spPr>
        <a:xfrm>
          <a:off x="24912685" y="4458565"/>
          <a:ext cx="2489310" cy="972000"/>
        </a:xfrm>
        <a:prstGeom prst="borderCallout1">
          <a:avLst>
            <a:gd name="adj1" fmla="val 1770"/>
            <a:gd name="adj2" fmla="val -273"/>
            <a:gd name="adj3" fmla="val -165318"/>
            <a:gd name="adj4" fmla="val -89763"/>
          </a:avLst>
        </a:prstGeom>
        <a:solidFill>
          <a:srgbClr val="CCFFFF"/>
        </a:solidFill>
        <a:ln>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latin typeface="Meiryo UI" panose="020B0604030504040204" pitchFamily="50" charset="-128"/>
              <a:ea typeface="Meiryo UI" panose="020B0604030504040204" pitchFamily="50" charset="-128"/>
            </a:rPr>
            <a:t>システムで割り当てられた、</a:t>
          </a:r>
          <a:endParaRPr kumimoji="1" lang="en-US" altLang="ja-JP" sz="140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400">
              <a:solidFill>
                <a:sysClr val="windowText" lastClr="000000"/>
              </a:solidFill>
              <a:latin typeface="Meiryo UI" panose="020B0604030504040204" pitchFamily="50" charset="-128"/>
              <a:ea typeface="Meiryo UI" panose="020B0604030504040204" pitchFamily="50" charset="-128"/>
            </a:rPr>
            <a:t>K</a:t>
          </a:r>
          <a:r>
            <a:rPr kumimoji="1" lang="ja-JP" altLang="en-US" sz="1400">
              <a:solidFill>
                <a:sysClr val="windowText" lastClr="000000"/>
              </a:solidFill>
              <a:latin typeface="Meiryo UI" panose="020B0604030504040204" pitchFamily="50" charset="-128"/>
              <a:ea typeface="Meiryo UI" panose="020B0604030504040204" pitchFamily="50" charset="-128"/>
            </a:rPr>
            <a:t>から始まる番号を記入して</a:t>
          </a:r>
          <a:endParaRPr kumimoji="1" lang="en-US" altLang="ja-JP" sz="14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400">
              <a:solidFill>
                <a:sysClr val="windowText" lastClr="000000"/>
              </a:solidFill>
              <a:latin typeface="Meiryo UI" panose="020B0604030504040204" pitchFamily="50" charset="-128"/>
              <a:ea typeface="Meiryo UI" panose="020B0604030504040204" pitchFamily="50" charset="-128"/>
            </a:rPr>
            <a:t>ください。</a:t>
          </a:r>
          <a:endParaRPr kumimoji="1" lang="en-US" altLang="ja-JP" sz="14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editAs="oneCell">
    <xdr:from>
      <xdr:col>17</xdr:col>
      <xdr:colOff>1065343</xdr:colOff>
      <xdr:row>8</xdr:row>
      <xdr:rowOff>77065</xdr:rowOff>
    </xdr:from>
    <xdr:to>
      <xdr:col>19</xdr:col>
      <xdr:colOff>919006</xdr:colOff>
      <xdr:row>8</xdr:row>
      <xdr:rowOff>1049065</xdr:rowOff>
    </xdr:to>
    <xdr:sp macro="" textlink="">
      <xdr:nvSpPr>
        <xdr:cNvPr id="10" name="吹き出し: 線 9">
          <a:extLst>
            <a:ext uri="{FF2B5EF4-FFF2-40B4-BE49-F238E27FC236}">
              <a16:creationId xmlns:a16="http://schemas.microsoft.com/office/drawing/2014/main" id="{B11D95FC-E979-467E-BF50-88F50B4E8FB8}"/>
            </a:ext>
          </a:extLst>
        </xdr:cNvPr>
        <xdr:cNvSpPr/>
      </xdr:nvSpPr>
      <xdr:spPr>
        <a:xfrm>
          <a:off x="31507243" y="4458565"/>
          <a:ext cx="3015963" cy="972000"/>
        </a:xfrm>
        <a:prstGeom prst="borderCallout1">
          <a:avLst>
            <a:gd name="adj1" fmla="val -4100"/>
            <a:gd name="adj2" fmla="val 91766"/>
            <a:gd name="adj3" fmla="val -146526"/>
            <a:gd name="adj4" fmla="val 76594"/>
          </a:avLst>
        </a:prstGeom>
        <a:solidFill>
          <a:srgbClr val="CCFFFF"/>
        </a:solidFill>
        <a:ln>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rgbClr val="FF0000"/>
              </a:solidFill>
              <a:latin typeface="Meiryo UI" panose="020B0604030504040204" pitchFamily="50" charset="-128"/>
              <a:ea typeface="Meiryo UI" panose="020B0604030504040204" pitchFamily="50" charset="-128"/>
            </a:rPr>
            <a:t>※</a:t>
          </a:r>
          <a:r>
            <a:rPr kumimoji="1" lang="ja-JP" altLang="en-US" sz="1400">
              <a:solidFill>
                <a:srgbClr val="FF0000"/>
              </a:solidFill>
              <a:latin typeface="Meiryo UI" panose="020B0604030504040204" pitchFamily="50" charset="-128"/>
              <a:ea typeface="Meiryo UI" panose="020B0604030504040204" pitchFamily="50" charset="-128"/>
            </a:rPr>
            <a:t>まとめ申請の場合は、初回公演の</a:t>
          </a:r>
          <a:endParaRPr kumimoji="1" lang="en-US" altLang="ja-JP" sz="1400">
            <a:solidFill>
              <a:srgbClr val="FF0000"/>
            </a:solidFill>
            <a:latin typeface="Meiryo UI" panose="020B0604030504040204" pitchFamily="50" charset="-128"/>
            <a:ea typeface="Meiryo UI" panose="020B0604030504040204" pitchFamily="50" charset="-128"/>
          </a:endParaRPr>
        </a:p>
        <a:p>
          <a:pPr algn="l"/>
          <a:r>
            <a:rPr kumimoji="1" lang="ja-JP" altLang="en-US" sz="1400">
              <a:solidFill>
                <a:srgbClr val="FF0000"/>
              </a:solidFill>
              <a:latin typeface="Meiryo UI" panose="020B0604030504040204" pitchFamily="50" charset="-128"/>
              <a:ea typeface="Meiryo UI" panose="020B0604030504040204" pitchFamily="50" charset="-128"/>
            </a:rPr>
            <a:t>会場名を記載してください。</a:t>
          </a:r>
        </a:p>
      </xdr:txBody>
    </xdr:sp>
    <xdr:clientData/>
  </xdr:twoCellAnchor>
  <xdr:twoCellAnchor editAs="oneCell">
    <xdr:from>
      <xdr:col>14</xdr:col>
      <xdr:colOff>1701540</xdr:colOff>
      <xdr:row>8</xdr:row>
      <xdr:rowOff>77065</xdr:rowOff>
    </xdr:from>
    <xdr:to>
      <xdr:col>17</xdr:col>
      <xdr:colOff>38648</xdr:colOff>
      <xdr:row>8</xdr:row>
      <xdr:rowOff>1049065</xdr:rowOff>
    </xdr:to>
    <xdr:sp macro="" textlink="">
      <xdr:nvSpPr>
        <xdr:cNvPr id="11" name="吹き出し: 線 10">
          <a:extLst>
            <a:ext uri="{FF2B5EF4-FFF2-40B4-BE49-F238E27FC236}">
              <a16:creationId xmlns:a16="http://schemas.microsoft.com/office/drawing/2014/main" id="{AB426677-B0BA-4498-890B-6EC052CCA58B}"/>
            </a:ext>
          </a:extLst>
        </xdr:cNvPr>
        <xdr:cNvSpPr/>
      </xdr:nvSpPr>
      <xdr:spPr>
        <a:xfrm>
          <a:off x="28428690" y="4458565"/>
          <a:ext cx="2051858" cy="972000"/>
        </a:xfrm>
        <a:prstGeom prst="borderCallout1">
          <a:avLst>
            <a:gd name="adj1" fmla="val 40335"/>
            <a:gd name="adj2" fmla="val 101536"/>
            <a:gd name="adj3" fmla="val -67416"/>
            <a:gd name="adj4" fmla="val 171278"/>
          </a:avLst>
        </a:prstGeom>
        <a:solidFill>
          <a:srgbClr val="CCFFFF"/>
        </a:solidFill>
        <a:ln>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rgbClr val="FF0000"/>
              </a:solidFill>
              <a:latin typeface="Meiryo UI" panose="020B0604030504040204" pitchFamily="50" charset="-128"/>
              <a:ea typeface="Meiryo UI" panose="020B0604030504040204" pitchFamily="50" charset="-128"/>
            </a:rPr>
            <a:t>※</a:t>
          </a:r>
          <a:r>
            <a:rPr kumimoji="1" lang="ja-JP" altLang="en-US" sz="1400">
              <a:solidFill>
                <a:srgbClr val="FF0000"/>
              </a:solidFill>
              <a:latin typeface="Meiryo UI" panose="020B0604030504040204" pitchFamily="50" charset="-128"/>
              <a:ea typeface="Meiryo UI" panose="020B0604030504040204" pitchFamily="50" charset="-128"/>
            </a:rPr>
            <a:t>まとめ申請の場合は、</a:t>
          </a:r>
          <a:endParaRPr kumimoji="1" lang="en-US" altLang="ja-JP" sz="1400">
            <a:solidFill>
              <a:srgbClr val="FF0000"/>
            </a:solidFill>
            <a:latin typeface="Meiryo UI" panose="020B0604030504040204" pitchFamily="50" charset="-128"/>
            <a:ea typeface="Meiryo UI" panose="020B0604030504040204" pitchFamily="50" charset="-128"/>
          </a:endParaRPr>
        </a:p>
        <a:p>
          <a:pPr algn="l"/>
          <a:r>
            <a:rPr kumimoji="1" lang="ja-JP" altLang="en-US" sz="1400">
              <a:solidFill>
                <a:srgbClr val="FF0000"/>
              </a:solidFill>
              <a:latin typeface="Meiryo UI" panose="020B0604030504040204" pitchFamily="50" charset="-128"/>
              <a:ea typeface="Meiryo UI" panose="020B0604030504040204" pitchFamily="50" charset="-128"/>
            </a:rPr>
            <a:t>”１”と記載してください。</a:t>
          </a:r>
        </a:p>
      </xdr:txBody>
    </xdr:sp>
    <xdr:clientData/>
  </xdr:twoCellAnchor>
  <xdr:twoCellAnchor>
    <xdr:from>
      <xdr:col>25</xdr:col>
      <xdr:colOff>312420</xdr:colOff>
      <xdr:row>53</xdr:row>
      <xdr:rowOff>457200</xdr:rowOff>
    </xdr:from>
    <xdr:to>
      <xdr:col>26</xdr:col>
      <xdr:colOff>304800</xdr:colOff>
      <xdr:row>60</xdr:row>
      <xdr:rowOff>19050</xdr:rowOff>
    </xdr:to>
    <xdr:sp macro="" textlink="">
      <xdr:nvSpPr>
        <xdr:cNvPr id="12" name="右大かっこ 11">
          <a:extLst>
            <a:ext uri="{FF2B5EF4-FFF2-40B4-BE49-F238E27FC236}">
              <a16:creationId xmlns:a16="http://schemas.microsoft.com/office/drawing/2014/main" id="{08E02AD7-3461-47C7-8EFA-1DC1B308B9C9}"/>
            </a:ext>
          </a:extLst>
        </xdr:cNvPr>
        <xdr:cNvSpPr/>
      </xdr:nvSpPr>
      <xdr:spPr>
        <a:xfrm>
          <a:off x="42191940" y="33207960"/>
          <a:ext cx="388620" cy="4949190"/>
        </a:xfrm>
        <a:prstGeom prst="rightBracket">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22</xdr:col>
      <xdr:colOff>570759</xdr:colOff>
      <xdr:row>8</xdr:row>
      <xdr:rowOff>77065</xdr:rowOff>
    </xdr:from>
    <xdr:to>
      <xdr:col>25</xdr:col>
      <xdr:colOff>26278</xdr:colOff>
      <xdr:row>8</xdr:row>
      <xdr:rowOff>1049065</xdr:rowOff>
    </xdr:to>
    <xdr:sp macro="" textlink="">
      <xdr:nvSpPr>
        <xdr:cNvPr id="13" name="吹き出し: 線 12">
          <a:extLst>
            <a:ext uri="{FF2B5EF4-FFF2-40B4-BE49-F238E27FC236}">
              <a16:creationId xmlns:a16="http://schemas.microsoft.com/office/drawing/2014/main" id="{AF66213B-45F6-4CC7-998E-3749E40CE808}"/>
            </a:ext>
          </a:extLst>
        </xdr:cNvPr>
        <xdr:cNvSpPr/>
      </xdr:nvSpPr>
      <xdr:spPr>
        <a:xfrm>
          <a:off x="39166059" y="4458565"/>
          <a:ext cx="3017869" cy="972000"/>
        </a:xfrm>
        <a:prstGeom prst="borderCallout1">
          <a:avLst>
            <a:gd name="adj1" fmla="val 32334"/>
            <a:gd name="adj2" fmla="val 105174"/>
            <a:gd name="adj3" fmla="val 213241"/>
            <a:gd name="adj4" fmla="val 130574"/>
          </a:avLst>
        </a:prstGeom>
        <a:solidFill>
          <a:srgbClr val="CCFFFF"/>
        </a:solidFill>
        <a:ln>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latin typeface="Meiryo UI" panose="020B0604030504040204" pitchFamily="50" charset="-128"/>
              <a:ea typeface="Meiryo UI" panose="020B0604030504040204" pitchFamily="50" charset="-128"/>
            </a:rPr>
            <a:t>各経費に関する日付を入力してください。</a:t>
          </a:r>
          <a:endParaRPr kumimoji="1" lang="en-US" altLang="ja-JP" sz="140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400">
              <a:solidFill>
                <a:sysClr val="windowText" lastClr="000000"/>
              </a:solidFill>
              <a:latin typeface="Meiryo UI" panose="020B0604030504040204" pitchFamily="50" charset="-128"/>
              <a:ea typeface="Meiryo UI" panose="020B0604030504040204" pitchFamily="50" charset="-128"/>
            </a:rPr>
            <a:t>(20yy/mm/dd)</a:t>
          </a:r>
        </a:p>
      </xdr:txBody>
    </xdr:sp>
    <xdr:clientData/>
  </xdr:twoCellAnchor>
  <xdr:twoCellAnchor editAs="oneCell">
    <xdr:from>
      <xdr:col>20</xdr:col>
      <xdr:colOff>116901</xdr:colOff>
      <xdr:row>8</xdr:row>
      <xdr:rowOff>77065</xdr:rowOff>
    </xdr:from>
    <xdr:to>
      <xdr:col>21</xdr:col>
      <xdr:colOff>1125214</xdr:colOff>
      <xdr:row>8</xdr:row>
      <xdr:rowOff>1049065</xdr:rowOff>
    </xdr:to>
    <xdr:sp macro="" textlink="">
      <xdr:nvSpPr>
        <xdr:cNvPr id="14" name="吹き出し: 線 13">
          <a:extLst>
            <a:ext uri="{FF2B5EF4-FFF2-40B4-BE49-F238E27FC236}">
              <a16:creationId xmlns:a16="http://schemas.microsoft.com/office/drawing/2014/main" id="{FF69E227-82FB-4A7A-90CD-7E90299E8103}"/>
            </a:ext>
          </a:extLst>
        </xdr:cNvPr>
        <xdr:cNvSpPr/>
      </xdr:nvSpPr>
      <xdr:spPr>
        <a:xfrm>
          <a:off x="35549901" y="4458565"/>
          <a:ext cx="2589463" cy="972000"/>
        </a:xfrm>
        <a:prstGeom prst="borderCallout1">
          <a:avLst>
            <a:gd name="adj1" fmla="val 1779"/>
            <a:gd name="adj2" fmla="val -607"/>
            <a:gd name="adj3" fmla="val -221002"/>
            <a:gd name="adj4" fmla="val -22308"/>
          </a:avLst>
        </a:prstGeom>
        <a:solidFill>
          <a:srgbClr val="CCFFFF"/>
        </a:solidFill>
        <a:ln>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latin typeface="Meiryo UI" panose="020B0604030504040204" pitchFamily="50" charset="-128"/>
              <a:ea typeface="Meiryo UI" panose="020B0604030504040204" pitchFamily="50" charset="-128"/>
            </a:rPr>
            <a:t>交付決定通知書を参照し、</a:t>
          </a:r>
          <a:endParaRPr kumimoji="1" lang="en-US" altLang="ja-JP" sz="14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400">
              <a:solidFill>
                <a:sysClr val="windowText" lastClr="000000"/>
              </a:solidFill>
              <a:latin typeface="Meiryo UI" panose="020B0604030504040204" pitchFamily="50" charset="-128"/>
              <a:ea typeface="Meiryo UI" panose="020B0604030504040204" pitchFamily="50" charset="-128"/>
            </a:rPr>
            <a:t>正確な金額を記入してください。</a:t>
          </a:r>
        </a:p>
      </xdr:txBody>
    </xdr:sp>
    <xdr:clientData/>
  </xdr:twoCellAnchor>
  <xdr:twoCellAnchor editAs="oneCell">
    <xdr:from>
      <xdr:col>8</xdr:col>
      <xdr:colOff>1272469</xdr:colOff>
      <xdr:row>8</xdr:row>
      <xdr:rowOff>77065</xdr:rowOff>
    </xdr:from>
    <xdr:to>
      <xdr:col>10</xdr:col>
      <xdr:colOff>463710</xdr:colOff>
      <xdr:row>8</xdr:row>
      <xdr:rowOff>1049065</xdr:rowOff>
    </xdr:to>
    <xdr:sp macro="" textlink="">
      <xdr:nvSpPr>
        <xdr:cNvPr id="15" name="吹き出し: 線 14">
          <a:extLst>
            <a:ext uri="{FF2B5EF4-FFF2-40B4-BE49-F238E27FC236}">
              <a16:creationId xmlns:a16="http://schemas.microsoft.com/office/drawing/2014/main" id="{218287F3-4F42-4487-BBC4-0D873A507CC0}"/>
            </a:ext>
          </a:extLst>
        </xdr:cNvPr>
        <xdr:cNvSpPr/>
      </xdr:nvSpPr>
      <xdr:spPr>
        <a:xfrm>
          <a:off x="15655219" y="4458565"/>
          <a:ext cx="4144241" cy="972000"/>
        </a:xfrm>
        <a:prstGeom prst="borderCallout1">
          <a:avLst>
            <a:gd name="adj1" fmla="val 1779"/>
            <a:gd name="adj2" fmla="val -607"/>
            <a:gd name="adj3" fmla="val -62253"/>
            <a:gd name="adj4" fmla="val 26575"/>
          </a:avLst>
        </a:prstGeom>
        <a:solidFill>
          <a:srgbClr val="CCFFFF"/>
        </a:solidFill>
        <a:ln>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latin typeface="Meiryo UI" panose="020B0604030504040204" pitchFamily="50" charset="-128"/>
              <a:ea typeface="Meiryo UI" panose="020B0604030504040204" pitchFamily="50" charset="-128"/>
            </a:rPr>
            <a:t>交付決定通知書を参照してください。</a:t>
          </a:r>
          <a:endParaRPr kumimoji="1" lang="en-US" altLang="ja-JP" sz="14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400">
              <a:solidFill>
                <a:sysClr val="windowText" lastClr="000000"/>
              </a:solidFill>
              <a:latin typeface="Meiryo UI" panose="020B0604030504040204" pitchFamily="50" charset="-128"/>
              <a:ea typeface="Meiryo UI" panose="020B0604030504040204" pitchFamily="50" charset="-128"/>
            </a:rPr>
            <a:t>イベントの最終公演日から、</a:t>
          </a:r>
          <a:r>
            <a:rPr kumimoji="1" lang="en-US" altLang="ja-JP" sz="1400">
              <a:solidFill>
                <a:sysClr val="windowText" lastClr="000000"/>
              </a:solidFill>
              <a:latin typeface="Meiryo UI" panose="020B0604030504040204" pitchFamily="50" charset="-128"/>
              <a:ea typeface="Meiryo UI" panose="020B0604030504040204" pitchFamily="50" charset="-128"/>
            </a:rPr>
            <a:t>90</a:t>
          </a:r>
          <a:r>
            <a:rPr kumimoji="1" lang="ja-JP" altLang="en-US" sz="1400">
              <a:solidFill>
                <a:sysClr val="windowText" lastClr="000000"/>
              </a:solidFill>
              <a:latin typeface="Meiryo UI" panose="020B0604030504040204" pitchFamily="50" charset="-128"/>
              <a:ea typeface="Meiryo UI" panose="020B0604030504040204" pitchFamily="50" charset="-128"/>
            </a:rPr>
            <a:t>日以内、もしくは</a:t>
          </a:r>
          <a:r>
            <a:rPr kumimoji="1" lang="en-US" altLang="ja-JP" sz="1400">
              <a:solidFill>
                <a:sysClr val="windowText" lastClr="000000"/>
              </a:solidFill>
              <a:latin typeface="Meiryo UI" panose="020B0604030504040204" pitchFamily="50" charset="-128"/>
              <a:ea typeface="Meiryo UI" panose="020B0604030504040204" pitchFamily="50" charset="-128"/>
            </a:rPr>
            <a:t>,</a:t>
          </a:r>
        </a:p>
        <a:p>
          <a:pPr algn="l"/>
          <a:r>
            <a:rPr kumimoji="1" lang="ja-JP" altLang="en-US" sz="1400" baseline="0">
              <a:solidFill>
                <a:sysClr val="windowText" lastClr="000000"/>
              </a:solidFill>
              <a:latin typeface="Meiryo UI" panose="020B0604030504040204" pitchFamily="50" charset="-128"/>
              <a:ea typeface="Meiryo UI" panose="020B0604030504040204" pitchFamily="50" charset="-128"/>
            </a:rPr>
            <a:t>令和</a:t>
          </a:r>
          <a:r>
            <a:rPr kumimoji="1" lang="en-US" altLang="ja-JP" sz="1400" baseline="0">
              <a:solidFill>
                <a:sysClr val="windowText" lastClr="000000"/>
              </a:solidFill>
              <a:latin typeface="Meiryo UI" panose="020B0604030504040204" pitchFamily="50" charset="-128"/>
              <a:ea typeface="Meiryo UI" panose="020B0604030504040204" pitchFamily="50" charset="-128"/>
            </a:rPr>
            <a:t>6</a:t>
          </a:r>
          <a:r>
            <a:rPr kumimoji="1" lang="ja-JP" altLang="en-US" sz="1400" baseline="0">
              <a:solidFill>
                <a:sysClr val="windowText" lastClr="000000"/>
              </a:solidFill>
              <a:latin typeface="Meiryo UI" panose="020B0604030504040204" pitchFamily="50" charset="-128"/>
              <a:ea typeface="Meiryo UI" panose="020B0604030504040204" pitchFamily="50" charset="-128"/>
            </a:rPr>
            <a:t>年</a:t>
          </a:r>
          <a:r>
            <a:rPr kumimoji="1" lang="en-US" altLang="ja-JP" sz="1400" baseline="0">
              <a:solidFill>
                <a:sysClr val="windowText" lastClr="000000"/>
              </a:solidFill>
              <a:latin typeface="Meiryo UI" panose="020B0604030504040204" pitchFamily="50" charset="-128"/>
              <a:ea typeface="Meiryo UI" panose="020B0604030504040204" pitchFamily="50" charset="-128"/>
            </a:rPr>
            <a:t>1</a:t>
          </a:r>
          <a:r>
            <a:rPr kumimoji="1" lang="ja-JP" altLang="en-US" sz="1400" baseline="0">
              <a:solidFill>
                <a:sysClr val="windowText" lastClr="000000"/>
              </a:solidFill>
              <a:latin typeface="Meiryo UI" panose="020B0604030504040204" pitchFamily="50" charset="-128"/>
              <a:ea typeface="Meiryo UI" panose="020B0604030504040204" pitchFamily="50" charset="-128"/>
            </a:rPr>
            <a:t>月</a:t>
          </a:r>
          <a:r>
            <a:rPr kumimoji="1" lang="en-US" altLang="ja-JP" sz="1400" baseline="0">
              <a:solidFill>
                <a:sysClr val="windowText" lastClr="000000"/>
              </a:solidFill>
              <a:latin typeface="Meiryo UI" panose="020B0604030504040204" pitchFamily="50" charset="-128"/>
              <a:ea typeface="Meiryo UI" panose="020B0604030504040204" pitchFamily="50" charset="-128"/>
            </a:rPr>
            <a:t>31</a:t>
          </a:r>
          <a:r>
            <a:rPr kumimoji="1" lang="ja-JP" altLang="en-US" sz="1400" baseline="0">
              <a:solidFill>
                <a:sysClr val="windowText" lastClr="000000"/>
              </a:solidFill>
              <a:latin typeface="Meiryo UI" panose="020B0604030504040204" pitchFamily="50" charset="-128"/>
              <a:ea typeface="Meiryo UI" panose="020B0604030504040204" pitchFamily="50" charset="-128"/>
            </a:rPr>
            <a:t>日のいずれか早い日を入力してください。</a:t>
          </a:r>
          <a:endParaRPr kumimoji="1" lang="en-US" altLang="ja-JP" sz="1400" baseline="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editAs="oneCell">
    <xdr:from>
      <xdr:col>2</xdr:col>
      <xdr:colOff>0</xdr:colOff>
      <xdr:row>8</xdr:row>
      <xdr:rowOff>77065</xdr:rowOff>
    </xdr:from>
    <xdr:to>
      <xdr:col>3</xdr:col>
      <xdr:colOff>1848537</xdr:colOff>
      <xdr:row>8</xdr:row>
      <xdr:rowOff>1049065</xdr:rowOff>
    </xdr:to>
    <xdr:sp macro="" textlink="">
      <xdr:nvSpPr>
        <xdr:cNvPr id="16" name="吹き出し: 線 15">
          <a:extLst>
            <a:ext uri="{FF2B5EF4-FFF2-40B4-BE49-F238E27FC236}">
              <a16:creationId xmlns:a16="http://schemas.microsoft.com/office/drawing/2014/main" id="{A1EABA61-1080-421B-8B05-ED5A0F4871A7}"/>
            </a:ext>
          </a:extLst>
        </xdr:cNvPr>
        <xdr:cNvSpPr/>
      </xdr:nvSpPr>
      <xdr:spPr>
        <a:xfrm>
          <a:off x="800100" y="4458565"/>
          <a:ext cx="2362887" cy="972000"/>
        </a:xfrm>
        <a:prstGeom prst="borderCallout1">
          <a:avLst>
            <a:gd name="adj1" fmla="val 1770"/>
            <a:gd name="adj2" fmla="val -273"/>
            <a:gd name="adj3" fmla="val -52715"/>
            <a:gd name="adj4" fmla="val 29528"/>
          </a:avLst>
        </a:prstGeom>
        <a:solidFill>
          <a:srgbClr val="CCFFFF"/>
        </a:solidFill>
        <a:ln>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latin typeface="Meiryo UI" panose="020B0604030504040204" pitchFamily="50" charset="-128"/>
              <a:ea typeface="Meiryo UI" panose="020B0604030504040204" pitchFamily="50" charset="-128"/>
            </a:rPr>
            <a:t>交付決定通知書を参照して</a:t>
          </a:r>
          <a:endParaRPr kumimoji="1" lang="en-US" altLang="ja-JP" sz="14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400">
              <a:solidFill>
                <a:sysClr val="windowText" lastClr="000000"/>
              </a:solidFill>
              <a:latin typeface="Meiryo UI" panose="020B0604030504040204" pitchFamily="50" charset="-128"/>
              <a:ea typeface="Meiryo UI" panose="020B0604030504040204" pitchFamily="50" charset="-128"/>
            </a:rPr>
            <a:t>ください。</a:t>
          </a:r>
        </a:p>
      </xdr:txBody>
    </xdr:sp>
    <xdr:clientData/>
  </xdr:twoCellAnchor>
  <xdr:twoCellAnchor editAs="oneCell">
    <xdr:from>
      <xdr:col>4</xdr:col>
      <xdr:colOff>1141080</xdr:colOff>
      <xdr:row>37</xdr:row>
      <xdr:rowOff>38965</xdr:rowOff>
    </xdr:from>
    <xdr:to>
      <xdr:col>5</xdr:col>
      <xdr:colOff>1772666</xdr:colOff>
      <xdr:row>39</xdr:row>
      <xdr:rowOff>77515</xdr:rowOff>
    </xdr:to>
    <xdr:sp macro="" textlink="">
      <xdr:nvSpPr>
        <xdr:cNvPr id="17" name="吹き出し: 線 7">
          <a:extLst>
            <a:ext uri="{FF2B5EF4-FFF2-40B4-BE49-F238E27FC236}">
              <a16:creationId xmlns:a16="http://schemas.microsoft.com/office/drawing/2014/main" id="{E5E95C19-106B-18C5-FE68-B52B01C41699}"/>
            </a:ext>
          </a:extLst>
        </xdr:cNvPr>
        <xdr:cNvSpPr/>
      </xdr:nvSpPr>
      <xdr:spPr>
        <a:xfrm>
          <a:off x="4627230" y="24232465"/>
          <a:ext cx="3271916" cy="972000"/>
        </a:xfrm>
        <a:prstGeom prst="borderCallout1">
          <a:avLst>
            <a:gd name="adj1" fmla="val 34073"/>
            <a:gd name="adj2" fmla="val -4177"/>
            <a:gd name="adj3" fmla="val -47912"/>
            <a:gd name="adj4" fmla="val -109469"/>
          </a:avLst>
        </a:prstGeom>
        <a:solidFill>
          <a:srgbClr val="CCFFFF"/>
        </a:solidFill>
        <a:ln>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ysClr val="windowText" lastClr="000000"/>
              </a:solidFill>
              <a:latin typeface="Meiryo UI" panose="020B0604030504040204" pitchFamily="50" charset="-128"/>
              <a:ea typeface="Meiryo UI" panose="020B0604030504040204" pitchFamily="50" charset="-128"/>
            </a:rPr>
            <a:t>行挿入</a:t>
          </a:r>
          <a:r>
            <a:rPr kumimoji="1" lang="ja-JP" altLang="en-US" sz="1400">
              <a:solidFill>
                <a:sysClr val="windowText" lastClr="000000"/>
              </a:solidFill>
              <a:latin typeface="Meiryo UI" panose="020B0604030504040204" pitchFamily="50" charset="-128"/>
              <a:ea typeface="Meiryo UI" panose="020B0604030504040204" pitchFamily="50" charset="-128"/>
            </a:rPr>
            <a:t>する際は、</a:t>
          </a:r>
          <a:r>
            <a:rPr kumimoji="1" lang="en-US" altLang="ja-JP" sz="1400">
              <a:solidFill>
                <a:sysClr val="windowText" lastClr="000000"/>
              </a:solidFill>
              <a:latin typeface="Meiryo UI" panose="020B0604030504040204" pitchFamily="50" charset="-128"/>
              <a:ea typeface="Meiryo UI" panose="020B0604030504040204" pitchFamily="50" charset="-128"/>
            </a:rPr>
            <a:t>NO.1</a:t>
          </a:r>
          <a:r>
            <a:rPr kumimoji="1" lang="ja-JP" altLang="en-US" sz="1400">
              <a:solidFill>
                <a:sysClr val="windowText" lastClr="000000"/>
              </a:solidFill>
              <a:latin typeface="Meiryo UI" panose="020B0604030504040204" pitchFamily="50" charset="-128"/>
              <a:ea typeface="Meiryo UI" panose="020B0604030504040204" pitchFamily="50" charset="-128"/>
            </a:rPr>
            <a:t>以降の行をコピーし、</a:t>
          </a:r>
        </a:p>
        <a:p>
          <a:pPr algn="l"/>
          <a:r>
            <a:rPr kumimoji="1" lang="ja-JP" altLang="en-US" sz="1400">
              <a:solidFill>
                <a:sysClr val="windowText" lastClr="000000"/>
              </a:solidFill>
              <a:latin typeface="Meiryo UI" panose="020B0604030504040204" pitchFamily="50" charset="-128"/>
              <a:ea typeface="Meiryo UI" panose="020B0604030504040204" pitchFamily="50" charset="-128"/>
            </a:rPr>
            <a:t>「コピーしたセルの挿入」を選択してください。</a:t>
          </a:r>
          <a:endParaRPr kumimoji="1" lang="en-US" altLang="ja-JP" sz="14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400">
              <a:solidFill>
                <a:srgbClr val="FF0000"/>
              </a:solidFill>
              <a:latin typeface="Meiryo UI" panose="020B0604030504040204" pitchFamily="50" charset="-128"/>
              <a:ea typeface="Meiryo UI" panose="020B0604030504040204" pitchFamily="50" charset="-128"/>
            </a:rPr>
            <a:t>また、最下行には挿入しないでください。</a:t>
          </a:r>
        </a:p>
        <a:p>
          <a:pPr algn="l"/>
          <a:endParaRPr kumimoji="1" lang="en-US" altLang="ja-JP" sz="14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editAs="oneCell">
    <xdr:from>
      <xdr:col>4</xdr:col>
      <xdr:colOff>1184910</xdr:colOff>
      <xdr:row>15</xdr:row>
      <xdr:rowOff>179070</xdr:rowOff>
    </xdr:from>
    <xdr:to>
      <xdr:col>5</xdr:col>
      <xdr:colOff>841985</xdr:colOff>
      <xdr:row>18</xdr:row>
      <xdr:rowOff>93062</xdr:rowOff>
    </xdr:to>
    <xdr:sp macro="" textlink="">
      <xdr:nvSpPr>
        <xdr:cNvPr id="19" name="吹き出し: 線 18">
          <a:extLst>
            <a:ext uri="{FF2B5EF4-FFF2-40B4-BE49-F238E27FC236}">
              <a16:creationId xmlns:a16="http://schemas.microsoft.com/office/drawing/2014/main" id="{C95D0F34-0815-4869-B2DE-9D6F780AE6F0}"/>
            </a:ext>
          </a:extLst>
        </xdr:cNvPr>
        <xdr:cNvSpPr/>
      </xdr:nvSpPr>
      <xdr:spPr>
        <a:xfrm>
          <a:off x="4671060" y="10085070"/>
          <a:ext cx="2305025" cy="2371442"/>
        </a:xfrm>
        <a:prstGeom prst="borderCallout1">
          <a:avLst>
            <a:gd name="adj1" fmla="val 52823"/>
            <a:gd name="adj2" fmla="val -3837"/>
            <a:gd name="adj3" fmla="val 70052"/>
            <a:gd name="adj4" fmla="val -55799"/>
          </a:avLst>
        </a:prstGeom>
        <a:solidFill>
          <a:schemeClr val="bg1">
            <a:lumMod val="95000"/>
          </a:schemeClr>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latin typeface="Meiryo UI" panose="020B0604030504040204" pitchFamily="50" charset="-128"/>
              <a:ea typeface="Meiryo UI" panose="020B0604030504040204" pitchFamily="50" charset="-128"/>
            </a:rPr>
            <a:t>同一請求書に補助対象経費となる経費項目が</a:t>
          </a:r>
          <a:r>
            <a:rPr kumimoji="1" lang="ja-JP" altLang="en-US" sz="2000" b="1">
              <a:solidFill>
                <a:sysClr val="windowText" lastClr="000000"/>
              </a:solidFill>
              <a:latin typeface="Meiryo UI" panose="020B0604030504040204" pitchFamily="50" charset="-128"/>
              <a:ea typeface="Meiryo UI" panose="020B0604030504040204" pitchFamily="50" charset="-128"/>
            </a:rPr>
            <a:t>複数</a:t>
          </a:r>
          <a:r>
            <a:rPr kumimoji="1" lang="ja-JP" altLang="en-US" sz="2000">
              <a:solidFill>
                <a:sysClr val="windowText" lastClr="000000"/>
              </a:solidFill>
              <a:latin typeface="Meiryo UI" panose="020B0604030504040204" pitchFamily="50" charset="-128"/>
              <a:ea typeface="Meiryo UI" panose="020B0604030504040204" pitchFamily="50" charset="-128"/>
            </a:rPr>
            <a:t>含まれていた場合、左記を参考にしてください。</a:t>
          </a:r>
        </a:p>
      </xdr:txBody>
    </xdr:sp>
    <xdr:clientData/>
  </xdr:twoCellAnchor>
  <xdr:twoCellAnchor editAs="oneCell">
    <xdr:from>
      <xdr:col>4</xdr:col>
      <xdr:colOff>384810</xdr:colOff>
      <xdr:row>32</xdr:row>
      <xdr:rowOff>502920</xdr:rowOff>
    </xdr:from>
    <xdr:to>
      <xdr:col>5</xdr:col>
      <xdr:colOff>1352550</xdr:colOff>
      <xdr:row>34</xdr:row>
      <xdr:rowOff>781050</xdr:rowOff>
    </xdr:to>
    <xdr:sp macro="" textlink="">
      <xdr:nvSpPr>
        <xdr:cNvPr id="21" name="吹き出し: 線 20">
          <a:extLst>
            <a:ext uri="{FF2B5EF4-FFF2-40B4-BE49-F238E27FC236}">
              <a16:creationId xmlns:a16="http://schemas.microsoft.com/office/drawing/2014/main" id="{21ABAAC8-2706-2946-0B7C-04083F603B62}"/>
            </a:ext>
          </a:extLst>
        </xdr:cNvPr>
        <xdr:cNvSpPr/>
      </xdr:nvSpPr>
      <xdr:spPr>
        <a:xfrm>
          <a:off x="3870960" y="23648670"/>
          <a:ext cx="3615690" cy="1916430"/>
        </a:xfrm>
        <a:prstGeom prst="borderCallout1">
          <a:avLst>
            <a:gd name="adj1" fmla="val 52823"/>
            <a:gd name="adj2" fmla="val -3837"/>
            <a:gd name="adj3" fmla="val -31546"/>
            <a:gd name="adj4" fmla="val -27753"/>
          </a:avLst>
        </a:prstGeom>
        <a:solidFill>
          <a:schemeClr val="bg1">
            <a:lumMod val="95000"/>
          </a:schemeClr>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latin typeface="Meiryo UI" panose="020B0604030504040204" pitchFamily="50" charset="-128"/>
              <a:ea typeface="Meiryo UI" panose="020B0604030504040204" pitchFamily="50" charset="-128"/>
            </a:rPr>
            <a:t>証憑を提出しない場合は、「</a:t>
          </a:r>
          <a:r>
            <a:rPr kumimoji="1" lang="en-US" altLang="ja-JP" sz="2000">
              <a:solidFill>
                <a:sysClr val="windowText" lastClr="000000"/>
              </a:solidFill>
              <a:latin typeface="Meiryo UI" panose="020B0604030504040204" pitchFamily="50" charset="-128"/>
              <a:ea typeface="Meiryo UI" panose="020B0604030504040204" pitchFamily="50" charset="-128"/>
            </a:rPr>
            <a:t>-</a:t>
          </a:r>
          <a:r>
            <a:rPr kumimoji="1" lang="ja-JP" altLang="en-US" sz="2000">
              <a:solidFill>
                <a:sysClr val="windowText" lastClr="000000"/>
              </a:solidFill>
              <a:latin typeface="Meiryo UI" panose="020B0604030504040204" pitchFamily="50" charset="-128"/>
              <a:ea typeface="Meiryo UI" panose="020B0604030504040204" pitchFamily="50" charset="-128"/>
            </a:rPr>
            <a:t>」と記載してください。上記の補助対象経費と同一の請求書に記載がある場合は、記入してください。</a:t>
          </a:r>
        </a:p>
      </xdr:txBody>
    </xdr:sp>
    <xdr:clientData/>
  </xdr:twoCellAnchor>
  <xdr:twoCellAnchor editAs="oneCell">
    <xdr:from>
      <xdr:col>12</xdr:col>
      <xdr:colOff>1172528</xdr:colOff>
      <xdr:row>15</xdr:row>
      <xdr:rowOff>452437</xdr:rowOff>
    </xdr:from>
    <xdr:to>
      <xdr:col>14</xdr:col>
      <xdr:colOff>470510</xdr:colOff>
      <xdr:row>18</xdr:row>
      <xdr:rowOff>96872</xdr:rowOff>
    </xdr:to>
    <xdr:sp macro="" textlink="">
      <xdr:nvSpPr>
        <xdr:cNvPr id="23" name="吹き出し: 線 22">
          <a:extLst>
            <a:ext uri="{FF2B5EF4-FFF2-40B4-BE49-F238E27FC236}">
              <a16:creationId xmlns:a16="http://schemas.microsoft.com/office/drawing/2014/main" id="{CD40B9EF-12B2-E365-F407-26B0D2F8FF30}"/>
            </a:ext>
          </a:extLst>
        </xdr:cNvPr>
        <xdr:cNvSpPr/>
      </xdr:nvSpPr>
      <xdr:spPr>
        <a:xfrm>
          <a:off x="24889778" y="10358437"/>
          <a:ext cx="2307882" cy="2101885"/>
        </a:xfrm>
        <a:prstGeom prst="borderCallout1">
          <a:avLst>
            <a:gd name="adj1" fmla="val 52823"/>
            <a:gd name="adj2" fmla="val -3837"/>
            <a:gd name="adj3" fmla="val 107308"/>
            <a:gd name="adj4" fmla="val -57499"/>
          </a:avLst>
        </a:prstGeom>
        <a:solidFill>
          <a:schemeClr val="bg1">
            <a:lumMod val="95000"/>
          </a:schemeClr>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latin typeface="Meiryo UI" panose="020B0604030504040204" pitchFamily="50" charset="-128"/>
              <a:ea typeface="Meiryo UI" panose="020B0604030504040204" pitchFamily="50" charset="-128"/>
            </a:rPr>
            <a:t>同一請求書のため、請求書における総支払額が同額となります。</a:t>
          </a:r>
        </a:p>
      </xdr:txBody>
    </xdr:sp>
    <xdr:clientData/>
  </xdr:twoCellAnchor>
  <xdr:twoCellAnchor editAs="oneCell">
    <xdr:from>
      <xdr:col>10</xdr:col>
      <xdr:colOff>1490404</xdr:colOff>
      <xdr:row>8</xdr:row>
      <xdr:rowOff>77065</xdr:rowOff>
    </xdr:from>
    <xdr:to>
      <xdr:col>12</xdr:col>
      <xdr:colOff>168740</xdr:colOff>
      <xdr:row>8</xdr:row>
      <xdr:rowOff>1049065</xdr:rowOff>
    </xdr:to>
    <xdr:sp macro="" textlink="">
      <xdr:nvSpPr>
        <xdr:cNvPr id="25" name="吹き出し: 線 24">
          <a:extLst>
            <a:ext uri="{FF2B5EF4-FFF2-40B4-BE49-F238E27FC236}">
              <a16:creationId xmlns:a16="http://schemas.microsoft.com/office/drawing/2014/main" id="{45134893-3B21-463D-AB9B-923C10BEC2D4}"/>
            </a:ext>
          </a:extLst>
        </xdr:cNvPr>
        <xdr:cNvSpPr/>
      </xdr:nvSpPr>
      <xdr:spPr>
        <a:xfrm>
          <a:off x="20826154" y="4458565"/>
          <a:ext cx="3059836" cy="972000"/>
        </a:xfrm>
        <a:prstGeom prst="borderCallout1">
          <a:avLst>
            <a:gd name="adj1" fmla="val 105643"/>
            <a:gd name="adj2" fmla="val 47303"/>
            <a:gd name="adj3" fmla="val 191380"/>
            <a:gd name="adj4" fmla="val 34302"/>
          </a:avLst>
        </a:prstGeom>
        <a:solidFill>
          <a:srgbClr val="CCFFFF"/>
        </a:solidFill>
        <a:ln>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latin typeface="Meiryo UI" panose="020B0604030504040204" pitchFamily="50" charset="-128"/>
              <a:ea typeface="Meiryo UI" panose="020B0604030504040204" pitchFamily="50" charset="-128"/>
            </a:rPr>
            <a:t>請求書における総支払額は、</a:t>
          </a:r>
          <a:endParaRPr kumimoji="1" lang="en-US" altLang="ja-JP" sz="14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400">
              <a:solidFill>
                <a:sysClr val="windowText" lastClr="000000"/>
              </a:solidFill>
              <a:latin typeface="Meiryo UI" panose="020B0604030504040204" pitchFamily="50" charset="-128"/>
              <a:ea typeface="Meiryo UI" panose="020B0604030504040204" pitchFamily="50" charset="-128"/>
            </a:rPr>
            <a:t>税抜表記でも税込表記でも構いません。請求書の記載に従ってください。</a:t>
          </a:r>
          <a:endParaRPr kumimoji="1" lang="en-US" altLang="ja-JP" sz="14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editAs="oneCell">
    <xdr:from>
      <xdr:col>10</xdr:col>
      <xdr:colOff>1490404</xdr:colOff>
      <xdr:row>28</xdr:row>
      <xdr:rowOff>134215</xdr:rowOff>
    </xdr:from>
    <xdr:to>
      <xdr:col>12</xdr:col>
      <xdr:colOff>168740</xdr:colOff>
      <xdr:row>29</xdr:row>
      <xdr:rowOff>287065</xdr:rowOff>
    </xdr:to>
    <xdr:sp macro="" textlink="">
      <xdr:nvSpPr>
        <xdr:cNvPr id="26" name="吹き出し: 線 25">
          <a:extLst>
            <a:ext uri="{FF2B5EF4-FFF2-40B4-BE49-F238E27FC236}">
              <a16:creationId xmlns:a16="http://schemas.microsoft.com/office/drawing/2014/main" id="{F539E568-CB98-8DF5-FDAB-E55B334C64BD}"/>
            </a:ext>
          </a:extLst>
        </xdr:cNvPr>
        <xdr:cNvSpPr/>
      </xdr:nvSpPr>
      <xdr:spPr>
        <a:xfrm>
          <a:off x="20826154" y="20689165"/>
          <a:ext cx="3059836" cy="972000"/>
        </a:xfrm>
        <a:prstGeom prst="borderCallout1">
          <a:avLst>
            <a:gd name="adj1" fmla="val 99763"/>
            <a:gd name="adj2" fmla="val 32361"/>
            <a:gd name="adj3" fmla="val 140423"/>
            <a:gd name="adj4" fmla="val 30567"/>
          </a:avLst>
        </a:prstGeom>
        <a:solidFill>
          <a:srgbClr val="CCFFFF"/>
        </a:solidFill>
        <a:ln>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latin typeface="Meiryo UI" panose="020B0604030504040204" pitchFamily="50" charset="-128"/>
              <a:ea typeface="Meiryo UI" panose="020B0604030504040204" pitchFamily="50" charset="-128"/>
            </a:rPr>
            <a:t>請求書における総支払額は、</a:t>
          </a:r>
          <a:endParaRPr kumimoji="1" lang="en-US" altLang="ja-JP" sz="14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400">
              <a:solidFill>
                <a:sysClr val="windowText" lastClr="000000"/>
              </a:solidFill>
              <a:latin typeface="Meiryo UI" panose="020B0604030504040204" pitchFamily="50" charset="-128"/>
              <a:ea typeface="Meiryo UI" panose="020B0604030504040204" pitchFamily="50" charset="-128"/>
            </a:rPr>
            <a:t>税抜表記でも税込表記でも構いません。請求書の記載に従ってください。</a:t>
          </a:r>
          <a:endParaRPr kumimoji="1" lang="en-US" altLang="ja-JP" sz="14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editAs="oneCell">
    <xdr:from>
      <xdr:col>3</xdr:col>
      <xdr:colOff>0</xdr:colOff>
      <xdr:row>49</xdr:row>
      <xdr:rowOff>303189</xdr:rowOff>
    </xdr:from>
    <xdr:to>
      <xdr:col>5</xdr:col>
      <xdr:colOff>1524188</xdr:colOff>
      <xdr:row>52</xdr:row>
      <xdr:rowOff>109329</xdr:rowOff>
    </xdr:to>
    <xdr:sp macro="" textlink="">
      <xdr:nvSpPr>
        <xdr:cNvPr id="24" name="吹き出し: 線 7">
          <a:extLst>
            <a:ext uri="{FF2B5EF4-FFF2-40B4-BE49-F238E27FC236}">
              <a16:creationId xmlns:a16="http://schemas.microsoft.com/office/drawing/2014/main" id="{84E71266-0896-4B73-9CA4-5302157BF3E0}"/>
            </a:ext>
          </a:extLst>
        </xdr:cNvPr>
        <xdr:cNvSpPr/>
      </xdr:nvSpPr>
      <xdr:spPr>
        <a:xfrm>
          <a:off x="1341120" y="34410309"/>
          <a:ext cx="6340028" cy="1116780"/>
        </a:xfrm>
        <a:prstGeom prst="borderCallout1">
          <a:avLst>
            <a:gd name="adj1" fmla="val 107779"/>
            <a:gd name="adj2" fmla="val 5703"/>
            <a:gd name="adj3" fmla="val 195823"/>
            <a:gd name="adj4" fmla="val -4326"/>
          </a:avLst>
        </a:prstGeom>
        <a:solidFill>
          <a:srgbClr val="CCFFFF"/>
        </a:solidFill>
        <a:ln>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ysClr val="windowText" lastClr="000000"/>
              </a:solidFill>
              <a:latin typeface="Meiryo UI" panose="020B0604030504040204" pitchFamily="50" charset="-128"/>
              <a:ea typeface="Meiryo UI" panose="020B0604030504040204" pitchFamily="50" charset="-128"/>
            </a:rPr>
            <a:t>NO.1</a:t>
          </a:r>
          <a:r>
            <a:rPr kumimoji="1" lang="ja-JP" altLang="en-US" sz="1400" b="1">
              <a:solidFill>
                <a:sysClr val="windowText" lastClr="000000"/>
              </a:solidFill>
              <a:latin typeface="Meiryo UI" panose="020B0604030504040204" pitchFamily="50" charset="-128"/>
              <a:ea typeface="Meiryo UI" panose="020B0604030504040204" pitchFamily="50" charset="-128"/>
            </a:rPr>
            <a:t>～</a:t>
          </a:r>
          <a:r>
            <a:rPr kumimoji="1" lang="en-US" altLang="ja-JP" sz="1400" b="1">
              <a:solidFill>
                <a:sysClr val="windowText" lastClr="000000"/>
              </a:solidFill>
              <a:latin typeface="Meiryo UI" panose="020B0604030504040204" pitchFamily="50" charset="-128"/>
              <a:ea typeface="Meiryo UI" panose="020B0604030504040204" pitchFamily="50" charset="-128"/>
            </a:rPr>
            <a:t>NO.6</a:t>
          </a:r>
          <a:r>
            <a:rPr kumimoji="1" lang="ja-JP" altLang="en-US" sz="1400" b="1">
              <a:solidFill>
                <a:sysClr val="windowText" lastClr="000000"/>
              </a:solidFill>
              <a:latin typeface="Meiryo UI" panose="020B0604030504040204" pitchFamily="50" charset="-128"/>
              <a:ea typeface="Meiryo UI" panose="020B0604030504040204" pitchFamily="50" charset="-128"/>
            </a:rPr>
            <a:t>は固定行となるので、行挿入不可となります。</a:t>
          </a:r>
          <a:endParaRPr kumimoji="1" lang="en-US" altLang="ja-JP" sz="1400" b="1">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400" b="1">
              <a:solidFill>
                <a:sysClr val="windowText" lastClr="000000"/>
              </a:solidFill>
              <a:latin typeface="Meiryo UI" panose="020B0604030504040204" pitchFamily="50" charset="-128"/>
              <a:ea typeface="Meiryo UI" panose="020B0604030504040204" pitchFamily="50" charset="-128"/>
            </a:rPr>
            <a:t>行挿入</a:t>
          </a:r>
          <a:r>
            <a:rPr kumimoji="1" lang="ja-JP" altLang="en-US" sz="1400">
              <a:solidFill>
                <a:sysClr val="windowText" lastClr="000000"/>
              </a:solidFill>
              <a:latin typeface="Meiryo UI" panose="020B0604030504040204" pitchFamily="50" charset="-128"/>
              <a:ea typeface="Meiryo UI" panose="020B0604030504040204" pitchFamily="50" charset="-128"/>
            </a:rPr>
            <a:t>する際は、</a:t>
          </a:r>
          <a:r>
            <a:rPr kumimoji="1" lang="en-US" altLang="ja-JP" sz="1400">
              <a:solidFill>
                <a:sysClr val="windowText" lastClr="000000"/>
              </a:solidFill>
              <a:latin typeface="Meiryo UI" panose="020B0604030504040204" pitchFamily="50" charset="-128"/>
              <a:ea typeface="Meiryo UI" panose="020B0604030504040204" pitchFamily="50" charset="-128"/>
            </a:rPr>
            <a:t>NO.7</a:t>
          </a:r>
          <a:r>
            <a:rPr kumimoji="1" lang="ja-JP" altLang="en-US" sz="1400">
              <a:solidFill>
                <a:sysClr val="windowText" lastClr="000000"/>
              </a:solidFill>
              <a:latin typeface="Meiryo UI" panose="020B0604030504040204" pitchFamily="50" charset="-128"/>
              <a:ea typeface="Meiryo UI" panose="020B0604030504040204" pitchFamily="50" charset="-128"/>
            </a:rPr>
            <a:t>以降の行をコピーし、「コピーしたセルの挿入」を選択してください。</a:t>
          </a:r>
          <a:endParaRPr kumimoji="1" lang="en-US" altLang="ja-JP" sz="1400">
            <a:solidFill>
              <a:srgbClr val="FF0000"/>
            </a:solidFill>
            <a:latin typeface="Meiryo UI" panose="020B0604030504040204" pitchFamily="50" charset="-128"/>
            <a:ea typeface="Meiryo UI" panose="020B0604030504040204" pitchFamily="50" charset="-128"/>
          </a:endParaRPr>
        </a:p>
        <a:p>
          <a:pPr algn="l"/>
          <a:r>
            <a:rPr kumimoji="1" lang="ja-JP" altLang="en-US" sz="1400">
              <a:solidFill>
                <a:srgbClr val="FF0000"/>
              </a:solidFill>
              <a:latin typeface="Meiryo UI" panose="020B0604030504040204" pitchFamily="50" charset="-128"/>
              <a:ea typeface="Meiryo UI" panose="020B0604030504040204" pitchFamily="50" charset="-128"/>
            </a:rPr>
            <a:t>また、最下行には挿入しないでください。</a:t>
          </a:r>
        </a:p>
      </xdr:txBody>
    </xdr:sp>
    <xdr:clientData/>
  </xdr:twoCellAnchor>
  <xdr:twoCellAnchor editAs="oneCell">
    <xdr:from>
      <xdr:col>20</xdr:col>
      <xdr:colOff>76200</xdr:colOff>
      <xdr:row>11</xdr:row>
      <xdr:rowOff>228600</xdr:rowOff>
    </xdr:from>
    <xdr:to>
      <xdr:col>23</xdr:col>
      <xdr:colOff>893618</xdr:colOff>
      <xdr:row>13</xdr:row>
      <xdr:rowOff>419100</xdr:rowOff>
    </xdr:to>
    <xdr:sp macro="" textlink="">
      <xdr:nvSpPr>
        <xdr:cNvPr id="18" name="吹き出し: 線 17">
          <a:extLst>
            <a:ext uri="{FF2B5EF4-FFF2-40B4-BE49-F238E27FC236}">
              <a16:creationId xmlns:a16="http://schemas.microsoft.com/office/drawing/2014/main" id="{0389FC57-7DF1-4E4C-A0E7-6BF6A5FCCDC9}"/>
            </a:ext>
          </a:extLst>
        </xdr:cNvPr>
        <xdr:cNvSpPr/>
      </xdr:nvSpPr>
      <xdr:spPr>
        <a:xfrm>
          <a:off x="36004500" y="6858000"/>
          <a:ext cx="5560868" cy="1828800"/>
        </a:xfrm>
        <a:prstGeom prst="borderCallout1">
          <a:avLst>
            <a:gd name="adj1" fmla="val -5327"/>
            <a:gd name="adj2" fmla="val 65412"/>
            <a:gd name="adj3" fmla="val -154720"/>
            <a:gd name="adj4" fmla="val 58474"/>
          </a:avLst>
        </a:prstGeom>
        <a:solidFill>
          <a:schemeClr val="bg1">
            <a:lumMod val="95000"/>
          </a:schemeClr>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latin typeface="Meiryo UI" panose="020B0604030504040204" pitchFamily="50" charset="-128"/>
              <a:ea typeface="Meiryo UI" panose="020B0604030504040204" pitchFamily="50" charset="-128"/>
            </a:rPr>
            <a:t>当記入例は、まとめ申請を想定しています。</a:t>
          </a:r>
          <a:endParaRPr kumimoji="1" lang="en-US" altLang="ja-JP" sz="20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2000">
              <a:solidFill>
                <a:sysClr val="windowText" lastClr="000000"/>
              </a:solidFill>
              <a:latin typeface="Meiryo UI" panose="020B0604030504040204" pitchFamily="50" charset="-128"/>
              <a:ea typeface="Meiryo UI" panose="020B0604030504040204" pitchFamily="50" charset="-128"/>
            </a:rPr>
            <a:t>本収支報告書に含まれるイベント数は「</a:t>
          </a:r>
          <a:r>
            <a:rPr kumimoji="1" lang="en-US" altLang="ja-JP" sz="2000">
              <a:solidFill>
                <a:sysClr val="windowText" lastClr="000000"/>
              </a:solidFill>
              <a:latin typeface="Meiryo UI" panose="020B0604030504040204" pitchFamily="50" charset="-128"/>
              <a:ea typeface="Meiryo UI" panose="020B0604030504040204" pitchFamily="50" charset="-128"/>
            </a:rPr>
            <a:t>5</a:t>
          </a:r>
          <a:r>
            <a:rPr kumimoji="1" lang="ja-JP" altLang="en-US" sz="2000">
              <a:solidFill>
                <a:sysClr val="windowText" lastClr="000000"/>
              </a:solidFill>
              <a:latin typeface="Meiryo UI" panose="020B0604030504040204" pitchFamily="50" charset="-128"/>
              <a:ea typeface="Meiryo UI" panose="020B0604030504040204" pitchFamily="50" charset="-128"/>
            </a:rPr>
            <a:t>」になりますが、まとめ申請であるため、公演回数には「１」と記載しています。</a:t>
          </a:r>
          <a:endParaRPr kumimoji="1" lang="en-US" altLang="ja-JP" sz="20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editAs="oneCell">
    <xdr:from>
      <xdr:col>6</xdr:col>
      <xdr:colOff>0</xdr:colOff>
      <xdr:row>49</xdr:row>
      <xdr:rowOff>126769</xdr:rowOff>
    </xdr:from>
    <xdr:to>
      <xdr:col>8</xdr:col>
      <xdr:colOff>1428750</xdr:colOff>
      <xdr:row>52</xdr:row>
      <xdr:rowOff>285750</xdr:rowOff>
    </xdr:to>
    <xdr:sp macro="" textlink="">
      <xdr:nvSpPr>
        <xdr:cNvPr id="20" name="吹き出し: 線 19">
          <a:extLst>
            <a:ext uri="{FF2B5EF4-FFF2-40B4-BE49-F238E27FC236}">
              <a16:creationId xmlns:a16="http://schemas.microsoft.com/office/drawing/2014/main" id="{6DE1AB4B-86A3-4EC1-91B2-F9185D3BE058}"/>
            </a:ext>
          </a:extLst>
        </xdr:cNvPr>
        <xdr:cNvSpPr/>
      </xdr:nvSpPr>
      <xdr:spPr>
        <a:xfrm>
          <a:off x="8199120" y="34233889"/>
          <a:ext cx="7646670" cy="1469621"/>
        </a:xfrm>
        <a:prstGeom prst="borderCallout1">
          <a:avLst>
            <a:gd name="adj1" fmla="val 104871"/>
            <a:gd name="adj2" fmla="val 79414"/>
            <a:gd name="adj3" fmla="val 204917"/>
            <a:gd name="adj4" fmla="val 84681"/>
          </a:avLst>
        </a:prstGeom>
        <a:solidFill>
          <a:schemeClr val="bg1">
            <a:lumMod val="95000"/>
          </a:schemeClr>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latin typeface="Meiryo UI" panose="020B0604030504040204" pitchFamily="50" charset="-128"/>
              <a:ea typeface="Meiryo UI" panose="020B0604030504040204" pitchFamily="50" charset="-128"/>
            </a:rPr>
            <a:t>イベント実施日が事業完了日（</a:t>
          </a:r>
          <a:r>
            <a:rPr kumimoji="1" lang="en-US" altLang="ja-JP" sz="2000">
              <a:solidFill>
                <a:sysClr val="windowText" lastClr="000000"/>
              </a:solidFill>
              <a:latin typeface="Meiryo UI" panose="020B0604030504040204" pitchFamily="50" charset="-128"/>
              <a:ea typeface="Meiryo UI" panose="020B0604030504040204" pitchFamily="50" charset="-128"/>
            </a:rPr>
            <a:t>1/31</a:t>
          </a:r>
          <a:r>
            <a:rPr kumimoji="1" lang="ja-JP" altLang="en-US" sz="2000">
              <a:solidFill>
                <a:sysClr val="windowText" lastClr="000000"/>
              </a:solidFill>
              <a:latin typeface="Meiryo UI" panose="020B0604030504040204" pitchFamily="50" charset="-128"/>
              <a:ea typeface="Meiryo UI" panose="020B0604030504040204" pitchFamily="50" charset="-128"/>
            </a:rPr>
            <a:t>）に近く、実績報告時までにチケット収入額の確定が難しい場合は、チケット収入の予定額を記入してください。</a:t>
          </a:r>
          <a:br>
            <a:rPr kumimoji="1" lang="en-US" altLang="ja-JP" sz="2000">
              <a:solidFill>
                <a:sysClr val="windowText" lastClr="000000"/>
              </a:solidFill>
              <a:latin typeface="Meiryo UI" panose="020B0604030504040204" pitchFamily="50" charset="-128"/>
              <a:ea typeface="Meiryo UI" panose="020B0604030504040204" pitchFamily="50" charset="-128"/>
            </a:rPr>
          </a:br>
          <a:r>
            <a:rPr kumimoji="1" lang="ja-JP" altLang="en-US" sz="2000">
              <a:solidFill>
                <a:sysClr val="windowText" lastClr="000000"/>
              </a:solidFill>
              <a:latin typeface="Meiryo UI" panose="020B0604030504040204" pitchFamily="50" charset="-128"/>
              <a:ea typeface="Meiryo UI" panose="020B0604030504040204" pitchFamily="50" charset="-128"/>
            </a:rPr>
            <a:t>その際には、収入内訳に予定額を計上している旨を記載してください。</a:t>
          </a:r>
          <a:endParaRPr kumimoji="1" lang="en-US" altLang="ja-JP" sz="2000">
            <a:solidFill>
              <a:sysClr val="windowText" lastClr="000000"/>
            </a:solidFill>
            <a:latin typeface="Meiryo UI" panose="020B0604030504040204" pitchFamily="50" charset="-128"/>
            <a:ea typeface="Meiryo UI" panose="020B0604030504040204" pitchFamily="50" charset="-128"/>
          </a:endParaRPr>
        </a:p>
        <a:p>
          <a:pPr algn="l"/>
          <a:endParaRPr kumimoji="1" lang="en-US" altLang="ja-JP" sz="2000">
            <a:solidFill>
              <a:sysClr val="windowText" lastClr="000000"/>
            </a:solidFill>
            <a:latin typeface="Meiryo UI" panose="020B0604030504040204" pitchFamily="50" charset="-128"/>
            <a:ea typeface="Meiryo UI" panose="020B0604030504040204" pitchFamily="50" charset="-128"/>
          </a:endParaRPr>
        </a:p>
        <a:p>
          <a:pPr algn="l"/>
          <a:endParaRPr kumimoji="1" lang="en-US" altLang="ja-JP" sz="20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editAs="oneCell">
    <xdr:from>
      <xdr:col>12</xdr:col>
      <xdr:colOff>403860</xdr:colOff>
      <xdr:row>32</xdr:row>
      <xdr:rowOff>502920</xdr:rowOff>
    </xdr:from>
    <xdr:to>
      <xdr:col>14</xdr:col>
      <xdr:colOff>1009650</xdr:colOff>
      <xdr:row>34</xdr:row>
      <xdr:rowOff>781050</xdr:rowOff>
    </xdr:to>
    <xdr:sp macro="" textlink="">
      <xdr:nvSpPr>
        <xdr:cNvPr id="28" name="吹き出し: 線 27">
          <a:extLst>
            <a:ext uri="{FF2B5EF4-FFF2-40B4-BE49-F238E27FC236}">
              <a16:creationId xmlns:a16="http://schemas.microsoft.com/office/drawing/2014/main" id="{848F2998-3EC1-B608-CE17-EB425CE2487C}"/>
            </a:ext>
          </a:extLst>
        </xdr:cNvPr>
        <xdr:cNvSpPr/>
      </xdr:nvSpPr>
      <xdr:spPr>
        <a:xfrm>
          <a:off x="24121110" y="23648670"/>
          <a:ext cx="3615690" cy="1916430"/>
        </a:xfrm>
        <a:prstGeom prst="borderCallout1">
          <a:avLst>
            <a:gd name="adj1" fmla="val 52823"/>
            <a:gd name="adj2" fmla="val -3837"/>
            <a:gd name="adj3" fmla="val -31546"/>
            <a:gd name="adj4" fmla="val -27753"/>
          </a:avLst>
        </a:prstGeom>
        <a:solidFill>
          <a:schemeClr val="bg1">
            <a:lumMod val="95000"/>
          </a:schemeClr>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latin typeface="Meiryo UI" panose="020B0604030504040204" pitchFamily="50" charset="-128"/>
              <a:ea typeface="Meiryo UI" panose="020B0604030504040204" pitchFamily="50" charset="-128"/>
            </a:rPr>
            <a:t>証憑を提出しない場合は、「</a:t>
          </a:r>
          <a:r>
            <a:rPr kumimoji="1" lang="en-US" altLang="ja-JP" sz="2000">
              <a:solidFill>
                <a:sysClr val="windowText" lastClr="000000"/>
              </a:solidFill>
              <a:latin typeface="Meiryo UI" panose="020B0604030504040204" pitchFamily="50" charset="-128"/>
              <a:ea typeface="Meiryo UI" panose="020B0604030504040204" pitchFamily="50" charset="-128"/>
            </a:rPr>
            <a:t>-</a:t>
          </a:r>
          <a:r>
            <a:rPr kumimoji="1" lang="ja-JP" altLang="en-US" sz="2000">
              <a:solidFill>
                <a:sysClr val="windowText" lastClr="000000"/>
              </a:solidFill>
              <a:latin typeface="Meiryo UI" panose="020B0604030504040204" pitchFamily="50" charset="-128"/>
              <a:ea typeface="Meiryo UI" panose="020B0604030504040204" pitchFamily="50" charset="-128"/>
            </a:rPr>
            <a:t>」と記載してください。上記の補助対象経費と同一の請求書に記載がある場合は、記入してください。</a:t>
          </a:r>
        </a:p>
      </xdr:txBody>
    </xdr:sp>
    <xdr:clientData/>
  </xdr:twoCellAnchor>
  <xdr:twoCellAnchor editAs="oneCell">
    <xdr:from>
      <xdr:col>3</xdr:col>
      <xdr:colOff>1357054</xdr:colOff>
      <xdr:row>28</xdr:row>
      <xdr:rowOff>134215</xdr:rowOff>
    </xdr:from>
    <xdr:to>
      <xdr:col>4</xdr:col>
      <xdr:colOff>2245190</xdr:colOff>
      <xdr:row>29</xdr:row>
      <xdr:rowOff>287065</xdr:rowOff>
    </xdr:to>
    <xdr:sp macro="" textlink="">
      <xdr:nvSpPr>
        <xdr:cNvPr id="29" name="吹き出し: 線 28">
          <a:extLst>
            <a:ext uri="{FF2B5EF4-FFF2-40B4-BE49-F238E27FC236}">
              <a16:creationId xmlns:a16="http://schemas.microsoft.com/office/drawing/2014/main" id="{0B6FF4DC-F93E-D484-0F99-29265627711F}"/>
            </a:ext>
          </a:extLst>
        </xdr:cNvPr>
        <xdr:cNvSpPr/>
      </xdr:nvSpPr>
      <xdr:spPr>
        <a:xfrm>
          <a:off x="2671504" y="20689165"/>
          <a:ext cx="3059836" cy="972000"/>
        </a:xfrm>
        <a:prstGeom prst="borderCallout1">
          <a:avLst>
            <a:gd name="adj1" fmla="val 56646"/>
            <a:gd name="adj2" fmla="val -5617"/>
            <a:gd name="adj3" fmla="val 85547"/>
            <a:gd name="adj4" fmla="val -17994"/>
          </a:avLst>
        </a:prstGeom>
        <a:solidFill>
          <a:srgbClr val="CCFFFF"/>
        </a:solidFill>
        <a:ln>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FF0000"/>
              </a:solidFill>
              <a:latin typeface="Meiryo UI" panose="020B0604030504040204" pitchFamily="50" charset="-128"/>
              <a:ea typeface="Meiryo UI" panose="020B0604030504040204" pitchFamily="50" charset="-128"/>
            </a:rPr>
            <a:t>証憑を提出しない場合でも、全ての補助対象外経費を書き出してください。</a:t>
          </a:r>
          <a:endParaRPr kumimoji="1" lang="en-US" altLang="ja-JP" sz="1400">
            <a:solidFill>
              <a:srgbClr val="FF0000"/>
            </a:solidFill>
            <a:latin typeface="Meiryo UI" panose="020B0604030504040204" pitchFamily="50" charset="-128"/>
            <a:ea typeface="Meiryo UI" panose="020B0604030504040204" pitchFamily="50" charset="-128"/>
          </a:endParaRPr>
        </a:p>
      </xdr:txBody>
    </xdr:sp>
    <xdr:clientData/>
  </xdr:twoCellAnchor>
  <xdr:twoCellAnchor editAs="oneCell">
    <xdr:from>
      <xdr:col>14</xdr:col>
      <xdr:colOff>2887028</xdr:colOff>
      <xdr:row>0</xdr:row>
      <xdr:rowOff>204787</xdr:rowOff>
    </xdr:from>
    <xdr:to>
      <xdr:col>20</xdr:col>
      <xdr:colOff>514350</xdr:colOff>
      <xdr:row>1</xdr:row>
      <xdr:rowOff>819150</xdr:rowOff>
    </xdr:to>
    <xdr:sp macro="" textlink="">
      <xdr:nvSpPr>
        <xdr:cNvPr id="30" name="吹き出し: 線 29">
          <a:extLst>
            <a:ext uri="{FF2B5EF4-FFF2-40B4-BE49-F238E27FC236}">
              <a16:creationId xmlns:a16="http://schemas.microsoft.com/office/drawing/2014/main" id="{44B5EE83-46C8-D43F-47B7-8678472BE183}"/>
            </a:ext>
          </a:extLst>
        </xdr:cNvPr>
        <xdr:cNvSpPr/>
      </xdr:nvSpPr>
      <xdr:spPr>
        <a:xfrm>
          <a:off x="29614178" y="204787"/>
          <a:ext cx="6828472" cy="1376363"/>
        </a:xfrm>
        <a:prstGeom prst="borderCallout1">
          <a:avLst>
            <a:gd name="adj1" fmla="val 106412"/>
            <a:gd name="adj2" fmla="val 13979"/>
            <a:gd name="adj3" fmla="val 245862"/>
            <a:gd name="adj4" fmla="val -8470"/>
          </a:avLst>
        </a:prstGeom>
        <a:solidFill>
          <a:schemeClr val="bg1">
            <a:lumMod val="95000"/>
          </a:schemeClr>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latin typeface="Meiryo UI" panose="020B0604030504040204" pitchFamily="50" charset="-128"/>
              <a:ea typeface="Meiryo UI" panose="020B0604030504040204" pitchFamily="50" charset="-128"/>
            </a:rPr>
            <a:t>当記入例は、まとめ申請・報告用イベント管理台帳（記入例）と対応しています。そのため、まとめ申請に含まれる最後のイベントを実施した日である</a:t>
          </a:r>
          <a:r>
            <a:rPr kumimoji="1" lang="en-US" altLang="ja-JP" sz="2000">
              <a:solidFill>
                <a:sysClr val="windowText" lastClr="000000"/>
              </a:solidFill>
              <a:latin typeface="Meiryo UI" panose="020B0604030504040204" pitchFamily="50" charset="-128"/>
              <a:ea typeface="Meiryo UI" panose="020B0604030504040204" pitchFamily="50" charset="-128"/>
            </a:rPr>
            <a:t>5/5</a:t>
          </a:r>
          <a:r>
            <a:rPr kumimoji="1" lang="ja-JP" altLang="en-US" sz="2000">
              <a:solidFill>
                <a:sysClr val="windowText" lastClr="000000"/>
              </a:solidFill>
              <a:latin typeface="Meiryo UI" panose="020B0604030504040204" pitchFamily="50" charset="-128"/>
              <a:ea typeface="Meiryo UI" panose="020B0604030504040204" pitchFamily="50" charset="-128"/>
            </a:rPr>
            <a:t>から</a:t>
          </a:r>
          <a:r>
            <a:rPr kumimoji="1" lang="en-US" altLang="ja-JP" sz="2000">
              <a:solidFill>
                <a:srgbClr val="FF0000"/>
              </a:solidFill>
              <a:latin typeface="Meiryo UI" panose="020B0604030504040204" pitchFamily="50" charset="-128"/>
              <a:ea typeface="Meiryo UI" panose="020B0604030504040204" pitchFamily="50" charset="-128"/>
            </a:rPr>
            <a:t>90</a:t>
          </a:r>
          <a:r>
            <a:rPr kumimoji="1" lang="ja-JP" altLang="en-US" sz="2000">
              <a:solidFill>
                <a:srgbClr val="FF0000"/>
              </a:solidFill>
              <a:latin typeface="Meiryo UI" panose="020B0604030504040204" pitchFamily="50" charset="-128"/>
              <a:ea typeface="Meiryo UI" panose="020B0604030504040204" pitchFamily="50" charset="-128"/>
            </a:rPr>
            <a:t>日後</a:t>
          </a:r>
          <a:r>
            <a:rPr kumimoji="1" lang="ja-JP" altLang="en-US" sz="2000">
              <a:solidFill>
                <a:sysClr val="windowText" lastClr="000000"/>
              </a:solidFill>
              <a:latin typeface="Meiryo UI" panose="020B0604030504040204" pitchFamily="50" charset="-128"/>
              <a:ea typeface="Meiryo UI" panose="020B0604030504040204" pitchFamily="50" charset="-128"/>
            </a:rPr>
            <a:t>の日付を記載しています。</a:t>
          </a:r>
        </a:p>
      </xdr:txBody>
    </xdr:sp>
    <xdr:clientData/>
  </xdr:twoCellAnchor>
  <xdr:twoCellAnchor editAs="oneCell">
    <xdr:from>
      <xdr:col>9</xdr:col>
      <xdr:colOff>581978</xdr:colOff>
      <xdr:row>0</xdr:row>
      <xdr:rowOff>204787</xdr:rowOff>
    </xdr:from>
    <xdr:to>
      <xdr:col>11</xdr:col>
      <xdr:colOff>209550</xdr:colOff>
      <xdr:row>1</xdr:row>
      <xdr:rowOff>819150</xdr:rowOff>
    </xdr:to>
    <xdr:sp macro="" textlink="">
      <xdr:nvSpPr>
        <xdr:cNvPr id="31" name="吹き出し: 線 30">
          <a:extLst>
            <a:ext uri="{FF2B5EF4-FFF2-40B4-BE49-F238E27FC236}">
              <a16:creationId xmlns:a16="http://schemas.microsoft.com/office/drawing/2014/main" id="{9B1164A2-8AF1-F50D-1A9D-4A93662C3C76}"/>
            </a:ext>
          </a:extLst>
        </xdr:cNvPr>
        <xdr:cNvSpPr/>
      </xdr:nvSpPr>
      <xdr:spPr>
        <a:xfrm>
          <a:off x="17155478" y="204787"/>
          <a:ext cx="4580572" cy="1376363"/>
        </a:xfrm>
        <a:prstGeom prst="borderCallout1">
          <a:avLst>
            <a:gd name="adj1" fmla="val 57969"/>
            <a:gd name="adj2" fmla="val -1644"/>
            <a:gd name="adj3" fmla="val 78388"/>
            <a:gd name="adj4" fmla="val -5959"/>
          </a:avLst>
        </a:prstGeom>
        <a:solidFill>
          <a:schemeClr val="bg1">
            <a:lumMod val="95000"/>
          </a:schemeClr>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latin typeface="Meiryo UI" panose="020B0604030504040204" pitchFamily="50" charset="-128"/>
              <a:ea typeface="Meiryo UI" panose="020B0604030504040204" pitchFamily="50" charset="-128"/>
            </a:rPr>
            <a:t>当記入例は、まとめ申請・報告用イベント</a:t>
          </a:r>
          <a:br>
            <a:rPr kumimoji="1" lang="en-US" altLang="ja-JP" sz="2000">
              <a:solidFill>
                <a:sysClr val="windowText" lastClr="000000"/>
              </a:solidFill>
              <a:latin typeface="Meiryo UI" panose="020B0604030504040204" pitchFamily="50" charset="-128"/>
              <a:ea typeface="Meiryo UI" panose="020B0604030504040204" pitchFamily="50" charset="-128"/>
            </a:rPr>
          </a:br>
          <a:r>
            <a:rPr kumimoji="1" lang="ja-JP" altLang="en-US" sz="2000">
              <a:solidFill>
                <a:sysClr val="windowText" lastClr="000000"/>
              </a:solidFill>
              <a:latin typeface="Meiryo UI" panose="020B0604030504040204" pitchFamily="50" charset="-128"/>
              <a:ea typeface="Meiryo UI" panose="020B0604030504040204" pitchFamily="50" charset="-128"/>
            </a:rPr>
            <a:t>管理台帳（記入例）と対応しています。</a:t>
          </a:r>
        </a:p>
      </xdr:txBody>
    </xdr:sp>
    <xdr:clientData/>
  </xdr:twoCellAnchor>
  <xdr:twoCellAnchor editAs="oneCell">
    <xdr:from>
      <xdr:col>20</xdr:col>
      <xdr:colOff>29441</xdr:colOff>
      <xdr:row>78</xdr:row>
      <xdr:rowOff>47798</xdr:rowOff>
    </xdr:from>
    <xdr:to>
      <xdr:col>22</xdr:col>
      <xdr:colOff>1551882</xdr:colOff>
      <xdr:row>80</xdr:row>
      <xdr:rowOff>165932</xdr:rowOff>
    </xdr:to>
    <xdr:sp macro="" textlink="">
      <xdr:nvSpPr>
        <xdr:cNvPr id="32" name="吹き出し: 線 31">
          <a:extLst>
            <a:ext uri="{FF2B5EF4-FFF2-40B4-BE49-F238E27FC236}">
              <a16:creationId xmlns:a16="http://schemas.microsoft.com/office/drawing/2014/main" id="{2148B8B1-6509-401F-AA96-DAE0D8D691C8}"/>
            </a:ext>
          </a:extLst>
        </xdr:cNvPr>
        <xdr:cNvSpPr/>
      </xdr:nvSpPr>
      <xdr:spPr>
        <a:xfrm>
          <a:off x="36087281" y="49699718"/>
          <a:ext cx="4692361" cy="727734"/>
        </a:xfrm>
        <a:prstGeom prst="borderCallout1">
          <a:avLst>
            <a:gd name="adj1" fmla="val 52404"/>
            <a:gd name="adj2" fmla="val -301"/>
            <a:gd name="adj3" fmla="val -84214"/>
            <a:gd name="adj4" fmla="val -17547"/>
          </a:avLst>
        </a:prstGeom>
        <a:solidFill>
          <a:srgbClr val="CCFFFF"/>
        </a:solidFill>
        <a:ln>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ysClr val="windowText" lastClr="000000"/>
              </a:solidFill>
              <a:latin typeface="Meiryo UI" panose="020B0604030504040204" pitchFamily="50" charset="-128"/>
              <a:ea typeface="Meiryo UI" panose="020B0604030504040204" pitchFamily="50" charset="-128"/>
            </a:rPr>
            <a:t>E</a:t>
          </a:r>
          <a:r>
            <a:rPr kumimoji="1" lang="ja-JP" altLang="en-US" sz="1400">
              <a:solidFill>
                <a:sysClr val="windowText" lastClr="000000"/>
              </a:solidFill>
              <a:latin typeface="Meiryo UI" panose="020B0604030504040204" pitchFamily="50" charset="-128"/>
              <a:ea typeface="Meiryo UI" panose="020B0604030504040204" pitchFamily="50" charset="-128"/>
            </a:rPr>
            <a:t>が補助対象経費（交付決定時）を超過した場合、</a:t>
          </a:r>
          <a:endParaRPr kumimoji="1" lang="en-US" altLang="ja-JP" sz="14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400">
              <a:solidFill>
                <a:sysClr val="windowText" lastClr="000000"/>
              </a:solidFill>
              <a:latin typeface="Meiryo UI" panose="020B0604030504040204" pitchFamily="50" charset="-128"/>
              <a:ea typeface="Meiryo UI" panose="020B0604030504040204" pitchFamily="50" charset="-128"/>
            </a:rPr>
            <a:t>差額となる金額が自動入力されます。</a:t>
          </a:r>
          <a:endParaRPr kumimoji="1" lang="en-US" altLang="ja-JP" sz="14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editAs="oneCell">
    <xdr:from>
      <xdr:col>11</xdr:col>
      <xdr:colOff>1767840</xdr:colOff>
      <xdr:row>71</xdr:row>
      <xdr:rowOff>518160</xdr:rowOff>
    </xdr:from>
    <xdr:to>
      <xdr:col>12</xdr:col>
      <xdr:colOff>2309205</xdr:colOff>
      <xdr:row>73</xdr:row>
      <xdr:rowOff>9549</xdr:rowOff>
    </xdr:to>
    <xdr:sp macro="" textlink="">
      <xdr:nvSpPr>
        <xdr:cNvPr id="33" name="吹き出し: 線 32">
          <a:extLst>
            <a:ext uri="{FF2B5EF4-FFF2-40B4-BE49-F238E27FC236}">
              <a16:creationId xmlns:a16="http://schemas.microsoft.com/office/drawing/2014/main" id="{6ED5CC3F-1761-432D-8C20-4D44529BF6C0}"/>
            </a:ext>
          </a:extLst>
        </xdr:cNvPr>
        <xdr:cNvSpPr/>
      </xdr:nvSpPr>
      <xdr:spPr>
        <a:xfrm>
          <a:off x="23347680" y="46756320"/>
          <a:ext cx="2735925" cy="710589"/>
        </a:xfrm>
        <a:prstGeom prst="borderCallout1">
          <a:avLst>
            <a:gd name="adj1" fmla="val 39035"/>
            <a:gd name="adj2" fmla="val 100960"/>
            <a:gd name="adj3" fmla="val -11988"/>
            <a:gd name="adj4" fmla="val 117016"/>
          </a:avLst>
        </a:prstGeom>
        <a:solidFill>
          <a:srgbClr val="CCFFFF"/>
        </a:solidFill>
        <a:ln>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latin typeface="Meiryo UI" panose="020B0604030504040204" pitchFamily="50" charset="-128"/>
              <a:ea typeface="Meiryo UI" panose="020B0604030504040204" pitchFamily="50" charset="-128"/>
            </a:rPr>
            <a:t>事務局がお支払いする補助額の</a:t>
          </a:r>
          <a:endParaRPr kumimoji="1" lang="en-US" altLang="ja-JP" sz="14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400">
              <a:solidFill>
                <a:sysClr val="windowText" lastClr="000000"/>
              </a:solidFill>
              <a:latin typeface="Meiryo UI" panose="020B0604030504040204" pitchFamily="50" charset="-128"/>
              <a:ea typeface="Meiryo UI" panose="020B0604030504040204" pitchFamily="50" charset="-128"/>
            </a:rPr>
            <a:t>上限額となります。</a:t>
          </a:r>
          <a:endParaRPr kumimoji="1" lang="en-US" altLang="ja-JP" sz="14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editAs="oneCell">
    <xdr:from>
      <xdr:col>12</xdr:col>
      <xdr:colOff>1172528</xdr:colOff>
      <xdr:row>11</xdr:row>
      <xdr:rowOff>474209</xdr:rowOff>
    </xdr:from>
    <xdr:to>
      <xdr:col>14</xdr:col>
      <xdr:colOff>470510</xdr:colOff>
      <xdr:row>14</xdr:row>
      <xdr:rowOff>118643</xdr:rowOff>
    </xdr:to>
    <xdr:sp macro="" textlink="">
      <xdr:nvSpPr>
        <xdr:cNvPr id="22" name="吹き出し: 線 21">
          <a:extLst>
            <a:ext uri="{FF2B5EF4-FFF2-40B4-BE49-F238E27FC236}">
              <a16:creationId xmlns:a16="http://schemas.microsoft.com/office/drawing/2014/main" id="{30C8F618-4B79-C25E-BF2A-99D1683B5380}"/>
            </a:ext>
          </a:extLst>
        </xdr:cNvPr>
        <xdr:cNvSpPr/>
      </xdr:nvSpPr>
      <xdr:spPr>
        <a:xfrm>
          <a:off x="24870728" y="7506380"/>
          <a:ext cx="2324211" cy="2093720"/>
        </a:xfrm>
        <a:prstGeom prst="borderCallout1">
          <a:avLst>
            <a:gd name="adj1" fmla="val 52823"/>
            <a:gd name="adj2" fmla="val -3837"/>
            <a:gd name="adj3" fmla="val 107308"/>
            <a:gd name="adj4" fmla="val -57499"/>
          </a:avLst>
        </a:prstGeom>
        <a:solidFill>
          <a:schemeClr val="bg1">
            <a:lumMod val="95000"/>
          </a:schemeClr>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latin typeface="Meiryo UI" panose="020B0604030504040204" pitchFamily="50" charset="-128"/>
              <a:ea typeface="Meiryo UI" panose="020B0604030504040204" pitchFamily="50" charset="-128"/>
            </a:rPr>
            <a:t>補助対象外経費の</a:t>
          </a:r>
          <a:endParaRPr kumimoji="1" lang="en-US" altLang="ja-JP" sz="200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2000">
              <a:solidFill>
                <a:sysClr val="windowText" lastClr="000000"/>
              </a:solidFill>
              <a:latin typeface="Meiryo UI" panose="020B0604030504040204" pitchFamily="50" charset="-128"/>
              <a:ea typeface="Meiryo UI" panose="020B0604030504040204" pitchFamily="50" charset="-128"/>
            </a:rPr>
            <a:t>NO.1</a:t>
          </a:r>
          <a:r>
            <a:rPr kumimoji="1" lang="ja-JP" altLang="en-US" sz="2000">
              <a:solidFill>
                <a:sysClr val="windowText" lastClr="000000"/>
              </a:solidFill>
              <a:latin typeface="Meiryo UI" panose="020B0604030504040204" pitchFamily="50" charset="-128"/>
              <a:ea typeface="Meiryo UI" panose="020B0604030504040204" pitchFamily="50" charset="-128"/>
            </a:rPr>
            <a:t>の金額を含めた総支払額を記載しています。</a:t>
          </a:r>
          <a:endParaRPr kumimoji="1" lang="en-US" altLang="ja-JP" sz="2000">
            <a:solidFill>
              <a:sysClr val="windowText" lastClr="000000"/>
            </a:solidFill>
            <a:latin typeface="Meiryo UI" panose="020B0604030504040204" pitchFamily="50" charset="-128"/>
            <a:ea typeface="Meiryo UI" panose="020B0604030504040204"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0</xdr:colOff>
      <xdr:row>10</xdr:row>
      <xdr:rowOff>125506</xdr:rowOff>
    </xdr:from>
    <xdr:to>
      <xdr:col>8</xdr:col>
      <xdr:colOff>257287</xdr:colOff>
      <xdr:row>13</xdr:row>
      <xdr:rowOff>64097</xdr:rowOff>
    </xdr:to>
    <xdr:sp macro="" textlink="">
      <xdr:nvSpPr>
        <xdr:cNvPr id="2" name="吹き出し: 線 1">
          <a:extLst>
            <a:ext uri="{FF2B5EF4-FFF2-40B4-BE49-F238E27FC236}">
              <a16:creationId xmlns:a16="http://schemas.microsoft.com/office/drawing/2014/main" id="{80C5D015-40CD-4C6D-8B2A-BF4417DF535F}"/>
            </a:ext>
          </a:extLst>
        </xdr:cNvPr>
        <xdr:cNvSpPr/>
      </xdr:nvSpPr>
      <xdr:spPr>
        <a:xfrm>
          <a:off x="6179820" y="3074446"/>
          <a:ext cx="2708387" cy="814891"/>
        </a:xfrm>
        <a:prstGeom prst="borderCallout1">
          <a:avLst>
            <a:gd name="adj1" fmla="val 4649"/>
            <a:gd name="adj2" fmla="val -2857"/>
            <a:gd name="adj3" fmla="val -65185"/>
            <a:gd name="adj4" fmla="val -19654"/>
          </a:avLst>
        </a:prstGeom>
        <a:solidFill>
          <a:srgbClr val="CCFFFF"/>
        </a:solidFill>
        <a:ln>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latin typeface="Meiryo UI" panose="020B0604030504040204" pitchFamily="50" charset="-128"/>
              <a:ea typeface="Meiryo UI" panose="020B0604030504040204" pitchFamily="50" charset="-128"/>
            </a:rPr>
            <a:t>収支報告書の公演回数分の</a:t>
          </a:r>
          <a:endParaRPr kumimoji="1" lang="en-US" altLang="ja-JP" sz="14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400">
              <a:solidFill>
                <a:sysClr val="windowText" lastClr="000000"/>
              </a:solidFill>
              <a:latin typeface="Meiryo UI" panose="020B0604030504040204" pitchFamily="50" charset="-128"/>
              <a:ea typeface="Meiryo UI" panose="020B0604030504040204" pitchFamily="50" charset="-128"/>
            </a:rPr>
            <a:t>全ての採択番号を記載してください。</a:t>
          </a:r>
        </a:p>
      </xdr:txBody>
    </xdr:sp>
    <xdr:clientData/>
  </xdr:twoCellAnchor>
  <xdr:twoCellAnchor editAs="oneCell">
    <xdr:from>
      <xdr:col>5</xdr:col>
      <xdr:colOff>0</xdr:colOff>
      <xdr:row>6</xdr:row>
      <xdr:rowOff>206188</xdr:rowOff>
    </xdr:from>
    <xdr:to>
      <xdr:col>8</xdr:col>
      <xdr:colOff>254971</xdr:colOff>
      <xdr:row>9</xdr:row>
      <xdr:rowOff>159535</xdr:rowOff>
    </xdr:to>
    <xdr:sp macro="" textlink="">
      <xdr:nvSpPr>
        <xdr:cNvPr id="3" name="吹き出し: 線 2">
          <a:extLst>
            <a:ext uri="{FF2B5EF4-FFF2-40B4-BE49-F238E27FC236}">
              <a16:creationId xmlns:a16="http://schemas.microsoft.com/office/drawing/2014/main" id="{A5503CAD-A509-45E1-AABD-FA9E677A5CD9}"/>
            </a:ext>
          </a:extLst>
        </xdr:cNvPr>
        <xdr:cNvSpPr/>
      </xdr:nvSpPr>
      <xdr:spPr>
        <a:xfrm>
          <a:off x="6179820" y="1966408"/>
          <a:ext cx="2706071" cy="829647"/>
        </a:xfrm>
        <a:prstGeom prst="borderCallout1">
          <a:avLst>
            <a:gd name="adj1" fmla="val -808"/>
            <a:gd name="adj2" fmla="val 51524"/>
            <a:gd name="adj3" fmla="val -64810"/>
            <a:gd name="adj4" fmla="val 53982"/>
          </a:avLst>
        </a:prstGeom>
        <a:solidFill>
          <a:srgbClr val="CCFFFF"/>
        </a:solidFill>
        <a:ln>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latin typeface="Meiryo UI" panose="020B0604030504040204" pitchFamily="50" charset="-128"/>
              <a:ea typeface="Meiryo UI" panose="020B0604030504040204" pitchFamily="50" charset="-128"/>
            </a:rPr>
            <a:t>収支報告書に記載いただいた</a:t>
          </a:r>
          <a:endParaRPr kumimoji="1" lang="en-US" altLang="ja-JP" sz="14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400">
              <a:solidFill>
                <a:sysClr val="windowText" lastClr="000000"/>
              </a:solidFill>
              <a:latin typeface="Meiryo UI" panose="020B0604030504040204" pitchFamily="50" charset="-128"/>
              <a:ea typeface="Meiryo UI" panose="020B0604030504040204" pitchFamily="50" charset="-128"/>
            </a:rPr>
            <a:t>「公演回数」が自動で入力されます。</a:t>
          </a:r>
        </a:p>
      </xdr:txBody>
    </xdr:sp>
    <xdr:clientData/>
  </xdr:twoCellAnchor>
  <xdr:twoCellAnchor editAs="oneCell">
    <xdr:from>
      <xdr:col>5</xdr:col>
      <xdr:colOff>152401</xdr:colOff>
      <xdr:row>1</xdr:row>
      <xdr:rowOff>0</xdr:rowOff>
    </xdr:from>
    <xdr:to>
      <xdr:col>10</xdr:col>
      <xdr:colOff>193150</xdr:colOff>
      <xdr:row>2</xdr:row>
      <xdr:rowOff>349624</xdr:rowOff>
    </xdr:to>
    <xdr:sp macro="" textlink="">
      <xdr:nvSpPr>
        <xdr:cNvPr id="4" name="吹き出し: 線 3">
          <a:extLst>
            <a:ext uri="{FF2B5EF4-FFF2-40B4-BE49-F238E27FC236}">
              <a16:creationId xmlns:a16="http://schemas.microsoft.com/office/drawing/2014/main" id="{7EEB03ED-8BCF-4633-87D7-680662EB5A65}"/>
            </a:ext>
          </a:extLst>
        </xdr:cNvPr>
        <xdr:cNvSpPr/>
      </xdr:nvSpPr>
      <xdr:spPr>
        <a:xfrm>
          <a:off x="6329083" y="430306"/>
          <a:ext cx="3429408" cy="788894"/>
        </a:xfrm>
        <a:prstGeom prst="borderCallout1">
          <a:avLst>
            <a:gd name="adj1" fmla="val 9100"/>
            <a:gd name="adj2" fmla="val -2631"/>
            <a:gd name="adj3" fmla="val 25060"/>
            <a:gd name="adj4" fmla="val -10208"/>
          </a:avLst>
        </a:prstGeom>
        <a:solidFill>
          <a:schemeClr val="bg1">
            <a:lumMod val="95000"/>
          </a:schemeClr>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eiryo UI" panose="020B0604030504040204" pitchFamily="50" charset="-128"/>
              <a:ea typeface="Meiryo UI" panose="020B0604030504040204" pitchFamily="50" charset="-128"/>
            </a:rPr>
            <a:t>この記入例は、収支報告書の記入例とは対応していません。</a:t>
          </a:r>
          <a:endParaRPr kumimoji="1" lang="en-US" altLang="ja-JP" sz="1600">
            <a:solidFill>
              <a:sysClr val="windowText" lastClr="000000"/>
            </a:solidFill>
            <a:latin typeface="Meiryo UI" panose="020B0604030504040204" pitchFamily="50" charset="-128"/>
            <a:ea typeface="Meiryo UI" panose="020B0604030504040204" pitchFamily="50"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555682</xdr:colOff>
      <xdr:row>7</xdr:row>
      <xdr:rowOff>322586</xdr:rowOff>
    </xdr:from>
    <xdr:to>
      <xdr:col>9</xdr:col>
      <xdr:colOff>791788</xdr:colOff>
      <xdr:row>7</xdr:row>
      <xdr:rowOff>1049786</xdr:rowOff>
    </xdr:to>
    <xdr:sp macro="" textlink="">
      <xdr:nvSpPr>
        <xdr:cNvPr id="2" name="吹き出し: 線 1">
          <a:extLst>
            <a:ext uri="{FF2B5EF4-FFF2-40B4-BE49-F238E27FC236}">
              <a16:creationId xmlns:a16="http://schemas.microsoft.com/office/drawing/2014/main" id="{83F182E6-9601-4566-B6FC-18D528302C6B}"/>
            </a:ext>
          </a:extLst>
        </xdr:cNvPr>
        <xdr:cNvSpPr/>
      </xdr:nvSpPr>
      <xdr:spPr>
        <a:xfrm>
          <a:off x="10932737" y="3924768"/>
          <a:ext cx="4323196" cy="727200"/>
        </a:xfrm>
        <a:prstGeom prst="borderCallout1">
          <a:avLst>
            <a:gd name="adj1" fmla="val 25706"/>
            <a:gd name="adj2" fmla="val 102068"/>
            <a:gd name="adj3" fmla="val -61881"/>
            <a:gd name="adj4" fmla="val 137903"/>
          </a:avLst>
        </a:prstGeom>
        <a:solidFill>
          <a:srgbClr val="CCFFFF"/>
        </a:solidFill>
        <a:ln>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latin typeface="Meiryo UI" panose="020B0604030504040204" pitchFamily="50" charset="-128"/>
              <a:ea typeface="Meiryo UI" panose="020B0604030504040204" pitchFamily="50" charset="-128"/>
            </a:rPr>
            <a:t>システムの「イベント数」と同一の値を入力してください。</a:t>
          </a:r>
          <a:endParaRPr kumimoji="1" lang="en-US" altLang="ja-JP" sz="14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400">
              <a:solidFill>
                <a:sysClr val="windowText" lastClr="000000"/>
              </a:solidFill>
              <a:latin typeface="Meiryo UI" panose="020B0604030504040204" pitchFamily="50" charset="-128"/>
              <a:ea typeface="Meiryo UI" panose="020B0604030504040204" pitchFamily="50" charset="-128"/>
            </a:rPr>
            <a:t>当該申請において、まとめて申請したイベント数になります。</a:t>
          </a:r>
        </a:p>
      </xdr:txBody>
    </xdr:sp>
    <xdr:clientData/>
  </xdr:twoCellAnchor>
  <xdr:twoCellAnchor editAs="oneCell">
    <xdr:from>
      <xdr:col>5</xdr:col>
      <xdr:colOff>731868</xdr:colOff>
      <xdr:row>7</xdr:row>
      <xdr:rowOff>322930</xdr:rowOff>
    </xdr:from>
    <xdr:to>
      <xdr:col>6</xdr:col>
      <xdr:colOff>2047413</xdr:colOff>
      <xdr:row>7</xdr:row>
      <xdr:rowOff>1049443</xdr:rowOff>
    </xdr:to>
    <xdr:sp macro="" textlink="">
      <xdr:nvSpPr>
        <xdr:cNvPr id="3" name="吹き出し: 線 2">
          <a:extLst>
            <a:ext uri="{FF2B5EF4-FFF2-40B4-BE49-F238E27FC236}">
              <a16:creationId xmlns:a16="http://schemas.microsoft.com/office/drawing/2014/main" id="{86923959-9DE5-484B-8982-B0946FD65EA8}"/>
            </a:ext>
          </a:extLst>
        </xdr:cNvPr>
        <xdr:cNvSpPr/>
      </xdr:nvSpPr>
      <xdr:spPr>
        <a:xfrm>
          <a:off x="6938704" y="3925112"/>
          <a:ext cx="3158200" cy="726513"/>
        </a:xfrm>
        <a:prstGeom prst="borderCallout1">
          <a:avLst>
            <a:gd name="adj1" fmla="val 49484"/>
            <a:gd name="adj2" fmla="val -3420"/>
            <a:gd name="adj3" fmla="val 165552"/>
            <a:gd name="adj4" fmla="val -15383"/>
          </a:avLst>
        </a:prstGeom>
        <a:solidFill>
          <a:srgbClr val="CCFFFF"/>
        </a:solidFill>
        <a:ln>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FF1111"/>
              </a:solidFill>
              <a:latin typeface="Meiryo UI" panose="020B0604030504040204" pitchFamily="50" charset="-128"/>
              <a:ea typeface="Meiryo UI" panose="020B0604030504040204" pitchFamily="50" charset="-128"/>
            </a:rPr>
            <a:t>リアルタイム配信の観客人数は含みません。</a:t>
          </a:r>
          <a:endParaRPr kumimoji="1" lang="en-US" altLang="ja-JP" sz="1400">
            <a:solidFill>
              <a:srgbClr val="FF1111"/>
            </a:solidFill>
            <a:latin typeface="Meiryo UI" panose="020B0604030504040204" pitchFamily="50" charset="-128"/>
            <a:ea typeface="Meiryo UI" panose="020B0604030504040204" pitchFamily="50" charset="-128"/>
          </a:endParaRPr>
        </a:p>
      </xdr:txBody>
    </xdr:sp>
    <xdr:clientData/>
  </xdr:twoCellAnchor>
  <xdr:twoCellAnchor editAs="oneCell">
    <xdr:from>
      <xdr:col>3</xdr:col>
      <xdr:colOff>762002</xdr:colOff>
      <xdr:row>7</xdr:row>
      <xdr:rowOff>322930</xdr:rowOff>
    </xdr:from>
    <xdr:to>
      <xdr:col>4</xdr:col>
      <xdr:colOff>2528397</xdr:colOff>
      <xdr:row>7</xdr:row>
      <xdr:rowOff>1049443</xdr:rowOff>
    </xdr:to>
    <xdr:sp macro="" textlink="">
      <xdr:nvSpPr>
        <xdr:cNvPr id="4" name="吹き出し: 線 3">
          <a:extLst>
            <a:ext uri="{FF2B5EF4-FFF2-40B4-BE49-F238E27FC236}">
              <a16:creationId xmlns:a16="http://schemas.microsoft.com/office/drawing/2014/main" id="{4720E8C2-FEC7-4221-A87D-01D0570077A0}"/>
            </a:ext>
          </a:extLst>
        </xdr:cNvPr>
        <xdr:cNvSpPr/>
      </xdr:nvSpPr>
      <xdr:spPr>
        <a:xfrm>
          <a:off x="2064329" y="3925112"/>
          <a:ext cx="4038541" cy="726513"/>
        </a:xfrm>
        <a:prstGeom prst="borderCallout1">
          <a:avLst>
            <a:gd name="adj1" fmla="val 49484"/>
            <a:gd name="adj2" fmla="val -3420"/>
            <a:gd name="adj3" fmla="val 165552"/>
            <a:gd name="adj4" fmla="val -15383"/>
          </a:avLst>
        </a:prstGeom>
        <a:solidFill>
          <a:srgbClr val="CCFFFF"/>
        </a:solidFill>
        <a:ln>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FF1111"/>
              </a:solidFill>
              <a:latin typeface="Meiryo UI" panose="020B0604030504040204" pitchFamily="50" charset="-128"/>
              <a:ea typeface="Meiryo UI" panose="020B0604030504040204" pitchFamily="50" charset="-128"/>
            </a:rPr>
            <a:t>一日に複数公演実施している場合は、</a:t>
          </a:r>
          <a:endParaRPr kumimoji="1" lang="en-US" altLang="ja-JP" sz="1400">
            <a:solidFill>
              <a:srgbClr val="FF1111"/>
            </a:solidFill>
            <a:latin typeface="Meiryo UI" panose="020B0604030504040204" pitchFamily="50" charset="-128"/>
            <a:ea typeface="Meiryo UI" panose="020B0604030504040204" pitchFamily="50" charset="-128"/>
          </a:endParaRPr>
        </a:p>
        <a:p>
          <a:pPr algn="l"/>
          <a:r>
            <a:rPr kumimoji="1" lang="ja-JP" altLang="en-US" sz="1400">
              <a:solidFill>
                <a:srgbClr val="FF1111"/>
              </a:solidFill>
              <a:latin typeface="Meiryo UI" panose="020B0604030504040204" pitchFamily="50" charset="-128"/>
              <a:ea typeface="Meiryo UI" panose="020B0604030504040204" pitchFamily="50" charset="-128"/>
            </a:rPr>
            <a:t>開始時間も記入してください。</a:t>
          </a:r>
          <a:endParaRPr kumimoji="1" lang="en-US" altLang="ja-JP" sz="1400">
            <a:solidFill>
              <a:srgbClr val="FF1111"/>
            </a:solidFill>
            <a:latin typeface="Meiryo UI" panose="020B0604030504040204" pitchFamily="50" charset="-128"/>
            <a:ea typeface="Meiryo UI" panose="020B0604030504040204" pitchFamily="50" charset="-128"/>
          </a:endParaRPr>
        </a:p>
      </xdr:txBody>
    </xdr:sp>
    <xdr:clientData/>
  </xdr:twoCellAnchor>
  <xdr:twoCellAnchor editAs="oneCell">
    <xdr:from>
      <xdr:col>3</xdr:col>
      <xdr:colOff>1220191</xdr:colOff>
      <xdr:row>25</xdr:row>
      <xdr:rowOff>0</xdr:rowOff>
    </xdr:from>
    <xdr:to>
      <xdr:col>4</xdr:col>
      <xdr:colOff>2099673</xdr:colOff>
      <xdr:row>26</xdr:row>
      <xdr:rowOff>51690</xdr:rowOff>
    </xdr:to>
    <xdr:sp macro="" textlink="">
      <xdr:nvSpPr>
        <xdr:cNvPr id="5" name="吹き出し: 線 4">
          <a:extLst>
            <a:ext uri="{FF2B5EF4-FFF2-40B4-BE49-F238E27FC236}">
              <a16:creationId xmlns:a16="http://schemas.microsoft.com/office/drawing/2014/main" id="{33AD519E-BEC8-4A33-8D54-83F02D5AB8FE}"/>
            </a:ext>
          </a:extLst>
        </xdr:cNvPr>
        <xdr:cNvSpPr/>
      </xdr:nvSpPr>
      <xdr:spPr>
        <a:xfrm>
          <a:off x="2523211" y="14851380"/>
          <a:ext cx="3159132" cy="724790"/>
        </a:xfrm>
        <a:prstGeom prst="borderCallout1">
          <a:avLst>
            <a:gd name="adj1" fmla="val 37541"/>
            <a:gd name="adj2" fmla="val 102820"/>
            <a:gd name="adj3" fmla="val 44623"/>
            <a:gd name="adj4" fmla="val 121557"/>
          </a:avLst>
        </a:prstGeom>
        <a:solidFill>
          <a:srgbClr val="CCFFFF"/>
        </a:solidFill>
        <a:ln>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FF1111"/>
              </a:solidFill>
              <a:latin typeface="Meiryo UI" panose="020B0604030504040204" pitchFamily="50" charset="-128"/>
              <a:ea typeface="Meiryo UI" panose="020B0604030504040204" pitchFamily="50" charset="-128"/>
            </a:rPr>
            <a:t>リアルタイム配信の観客人数は含みません。</a:t>
          </a:r>
          <a:endParaRPr kumimoji="1" lang="en-US" altLang="ja-JP" sz="1400">
            <a:solidFill>
              <a:srgbClr val="FF1111"/>
            </a:solidFill>
            <a:latin typeface="Meiryo UI" panose="020B0604030504040204" pitchFamily="50" charset="-128"/>
            <a:ea typeface="Meiryo UI" panose="020B0604030504040204" pitchFamily="50" charset="-128"/>
          </a:endParaRPr>
        </a:p>
      </xdr:txBody>
    </xdr:sp>
    <xdr:clientData/>
  </xdr:twoCellAnchor>
  <xdr:twoCellAnchor editAs="oneCell">
    <xdr:from>
      <xdr:col>15</xdr:col>
      <xdr:colOff>0</xdr:colOff>
      <xdr:row>9</xdr:row>
      <xdr:rowOff>83131</xdr:rowOff>
    </xdr:from>
    <xdr:to>
      <xdr:col>20</xdr:col>
      <xdr:colOff>955964</xdr:colOff>
      <xdr:row>10</xdr:row>
      <xdr:rowOff>678873</xdr:rowOff>
    </xdr:to>
    <xdr:sp macro="" textlink="">
      <xdr:nvSpPr>
        <xdr:cNvPr id="8" name="吹き出し: 線 7">
          <a:extLst>
            <a:ext uri="{FF2B5EF4-FFF2-40B4-BE49-F238E27FC236}">
              <a16:creationId xmlns:a16="http://schemas.microsoft.com/office/drawing/2014/main" id="{74E4AE58-FD2E-4B75-ACBF-B8D7F22C943F}"/>
            </a:ext>
          </a:extLst>
        </xdr:cNvPr>
        <xdr:cNvSpPr/>
      </xdr:nvSpPr>
      <xdr:spPr>
        <a:xfrm>
          <a:off x="22070291" y="5334004"/>
          <a:ext cx="6151418" cy="1399306"/>
        </a:xfrm>
        <a:prstGeom prst="borderCallout1">
          <a:avLst>
            <a:gd name="adj1" fmla="val 9100"/>
            <a:gd name="adj2" fmla="val -2631"/>
            <a:gd name="adj3" fmla="val -98510"/>
            <a:gd name="adj4" fmla="val -29809"/>
          </a:avLst>
        </a:prstGeom>
        <a:solidFill>
          <a:schemeClr val="bg1">
            <a:lumMod val="95000"/>
          </a:schemeClr>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latin typeface="Meiryo UI" panose="020B0604030504040204" pitchFamily="50" charset="-128"/>
              <a:ea typeface="Meiryo UI" panose="020B0604030504040204" pitchFamily="50" charset="-128"/>
            </a:rPr>
            <a:t>この記入例は、収支報告書の記入例と対応しています。</a:t>
          </a:r>
          <a:endParaRPr kumimoji="1" lang="en-US" altLang="ja-JP" sz="200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2000">
              <a:solidFill>
                <a:sysClr val="windowText" lastClr="000000"/>
              </a:solidFill>
              <a:latin typeface="Meiryo UI" panose="020B0604030504040204" pitchFamily="50" charset="-128"/>
              <a:ea typeface="Meiryo UI" panose="020B0604030504040204" pitchFamily="50" charset="-128"/>
            </a:rPr>
            <a:t>※</a:t>
          </a:r>
          <a:r>
            <a:rPr kumimoji="1" lang="ja-JP" altLang="en-US" sz="2000">
              <a:solidFill>
                <a:sysClr val="windowText" lastClr="000000"/>
              </a:solidFill>
              <a:latin typeface="Meiryo UI" panose="020B0604030504040204" pitchFamily="50" charset="-128"/>
              <a:ea typeface="Meiryo UI" panose="020B0604030504040204" pitchFamily="50" charset="-128"/>
            </a:rPr>
            <a:t>まとめ申請となるので、収支報告書の公演回数は「</a:t>
          </a:r>
          <a:r>
            <a:rPr kumimoji="1" lang="en-US" altLang="ja-JP" sz="2000">
              <a:solidFill>
                <a:sysClr val="windowText" lastClr="000000"/>
              </a:solidFill>
              <a:latin typeface="Meiryo UI" panose="020B0604030504040204" pitchFamily="50" charset="-128"/>
              <a:ea typeface="Meiryo UI" panose="020B0604030504040204" pitchFamily="50" charset="-128"/>
            </a:rPr>
            <a:t>1</a:t>
          </a:r>
          <a:r>
            <a:rPr kumimoji="1" lang="ja-JP" altLang="en-US" sz="2000">
              <a:solidFill>
                <a:sysClr val="windowText" lastClr="000000"/>
              </a:solidFill>
              <a:latin typeface="Meiryo UI" panose="020B0604030504040204" pitchFamily="50" charset="-128"/>
              <a:ea typeface="Meiryo UI" panose="020B0604030504040204" pitchFamily="50" charset="-128"/>
            </a:rPr>
            <a:t>」と記載しています。</a:t>
          </a:r>
          <a:endParaRPr kumimoji="1" lang="en-US" altLang="ja-JP" sz="20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editAs="oneCell">
    <xdr:from>
      <xdr:col>10</xdr:col>
      <xdr:colOff>969819</xdr:colOff>
      <xdr:row>1</xdr:row>
      <xdr:rowOff>277091</xdr:rowOff>
    </xdr:from>
    <xdr:to>
      <xdr:col>17</xdr:col>
      <xdr:colOff>0</xdr:colOff>
      <xdr:row>2</xdr:row>
      <xdr:rowOff>0</xdr:rowOff>
    </xdr:to>
    <xdr:sp macro="" textlink="">
      <xdr:nvSpPr>
        <xdr:cNvPr id="6" name="吹き出し: 線 5">
          <a:extLst>
            <a:ext uri="{FF2B5EF4-FFF2-40B4-BE49-F238E27FC236}">
              <a16:creationId xmlns:a16="http://schemas.microsoft.com/office/drawing/2014/main" id="{C95A3DB2-2B3C-A21A-A276-6B301096E6BD}"/>
            </a:ext>
          </a:extLst>
        </xdr:cNvPr>
        <xdr:cNvSpPr/>
      </xdr:nvSpPr>
      <xdr:spPr>
        <a:xfrm>
          <a:off x="17539855" y="775855"/>
          <a:ext cx="6151418" cy="762000"/>
        </a:xfrm>
        <a:prstGeom prst="borderCallout1">
          <a:avLst>
            <a:gd name="adj1" fmla="val 63556"/>
            <a:gd name="adj2" fmla="val -1730"/>
            <a:gd name="adj3" fmla="val 40105"/>
            <a:gd name="adj4" fmla="val -13367"/>
          </a:avLst>
        </a:prstGeom>
        <a:solidFill>
          <a:schemeClr val="bg1">
            <a:lumMod val="95000"/>
          </a:schemeClr>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latin typeface="Meiryo UI" panose="020B0604030504040204" pitchFamily="50" charset="-128"/>
              <a:ea typeface="Meiryo UI" panose="020B0604030504040204" pitchFamily="50" charset="-128"/>
            </a:rPr>
            <a:t>この記入例は、収支報告書の記入例と対応しています。</a:t>
          </a:r>
          <a:endParaRPr kumimoji="1" lang="en-US" altLang="ja-JP" sz="2000">
            <a:solidFill>
              <a:sysClr val="windowText" lastClr="000000"/>
            </a:solidFill>
            <a:latin typeface="Meiryo UI" panose="020B0604030504040204" pitchFamily="50" charset="-128"/>
            <a:ea typeface="Meiryo UI" panose="020B0604030504040204" pitchFamily="50" charset="-128"/>
          </a:endParaRPr>
        </a:p>
      </xdr:txBody>
    </xdr: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sheetPr>
  <dimension ref="A1:AU85"/>
  <sheetViews>
    <sheetView showGridLines="0" tabSelected="1" topLeftCell="A5" zoomScale="40" zoomScaleNormal="40" workbookViewId="0">
      <selection activeCell="K12" sqref="K12"/>
    </sheetView>
  </sheetViews>
  <sheetFormatPr defaultColWidth="13" defaultRowHeight="22" zeroHeight="1" outlineLevelCol="1"/>
  <cols>
    <col min="1" max="1" width="2" style="218" customWidth="1"/>
    <col min="2" max="2" width="8.58203125" style="218" customWidth="1"/>
    <col min="3" max="3" width="6.75" style="218" customWidth="1"/>
    <col min="4" max="4" width="28.5" style="218" customWidth="1"/>
    <col min="5" max="5" width="34.75" style="218" customWidth="1"/>
    <col min="6" max="6" width="26.75" style="218" customWidth="1"/>
    <col min="7" max="8" width="40.75" style="218" customWidth="1"/>
    <col min="9" max="9" width="28.75" style="383" customWidth="1"/>
    <col min="10" max="10" width="36.25" style="383" customWidth="1"/>
    <col min="11" max="12" width="28.75" style="383" customWidth="1"/>
    <col min="13" max="13" width="35.08203125" style="383" customWidth="1"/>
    <col min="14" max="14" width="4.58203125" style="218" customWidth="1"/>
    <col min="15" max="15" width="39.75" style="218" customWidth="1"/>
    <col min="16" max="17" width="4.58203125" style="208" customWidth="1"/>
    <col min="18" max="19" width="20.75" style="218" customWidth="1"/>
    <col min="20" max="23" width="20.75" style="208" customWidth="1"/>
    <col min="24" max="24" width="20.75" style="218" customWidth="1"/>
    <col min="25" max="27" width="5.25" style="218" customWidth="1"/>
    <col min="28" max="33" width="22.75" style="218" customWidth="1"/>
    <col min="34" max="34" width="5.25" style="218" customWidth="1"/>
    <col min="35" max="35" width="2.5" style="218" customWidth="1"/>
    <col min="36" max="39" width="24.75" style="30" hidden="1" customWidth="1" outlineLevel="1"/>
    <col min="40" max="40" width="13" style="218" customWidth="1" collapsed="1"/>
    <col min="41" max="16384" width="13" style="218"/>
  </cols>
  <sheetData>
    <row r="1" spans="1:47" ht="44.15" customHeight="1">
      <c r="A1" s="20"/>
      <c r="B1" s="20"/>
      <c r="C1" s="20"/>
      <c r="D1" s="20"/>
      <c r="E1" s="20"/>
      <c r="F1" s="20"/>
      <c r="G1" s="20"/>
      <c r="H1" s="20"/>
      <c r="I1" s="20"/>
      <c r="J1" s="20"/>
      <c r="K1" s="20"/>
      <c r="L1" s="20"/>
      <c r="M1" s="20"/>
      <c r="N1" s="20"/>
      <c r="O1" s="20"/>
      <c r="P1" s="20"/>
      <c r="Q1" s="20"/>
      <c r="R1" s="20"/>
      <c r="S1" s="20"/>
      <c r="T1" s="218"/>
      <c r="U1" s="218"/>
      <c r="V1" s="218"/>
      <c r="W1" s="218"/>
      <c r="AB1" s="212"/>
      <c r="AC1" s="212"/>
      <c r="AD1" s="212"/>
      <c r="AE1" s="212"/>
      <c r="AF1" s="212"/>
      <c r="AG1" s="212"/>
      <c r="AH1" s="212"/>
    </row>
    <row r="2" spans="1:47" ht="71.25" customHeight="1" thickBot="1">
      <c r="A2" s="238"/>
      <c r="B2" s="20"/>
      <c r="C2" s="20"/>
      <c r="D2" s="20"/>
      <c r="E2" s="20"/>
      <c r="F2" s="20"/>
      <c r="G2" s="20"/>
      <c r="H2" s="20"/>
      <c r="I2" s="20" t="s">
        <v>0</v>
      </c>
      <c r="J2" s="20"/>
      <c r="K2" s="20"/>
      <c r="L2" s="20"/>
      <c r="M2" s="20"/>
      <c r="N2" s="20"/>
      <c r="O2" s="20"/>
      <c r="P2" s="20"/>
      <c r="Q2" s="20"/>
      <c r="R2" s="20"/>
      <c r="S2" s="20"/>
      <c r="T2" s="20"/>
      <c r="U2" s="218"/>
      <c r="V2" s="218"/>
      <c r="W2" s="218"/>
      <c r="AC2" s="238"/>
      <c r="AD2" s="238"/>
      <c r="AE2" s="238"/>
      <c r="AF2" s="238"/>
      <c r="AG2" s="238"/>
    </row>
    <row r="3" spans="1:47" ht="22.5" customHeight="1">
      <c r="A3" s="37"/>
      <c r="B3" s="21"/>
      <c r="C3" s="219"/>
      <c r="D3" s="219"/>
      <c r="E3" s="219"/>
      <c r="F3" s="219"/>
      <c r="G3" s="219"/>
      <c r="H3" s="22"/>
      <c r="I3" s="22"/>
      <c r="J3" s="219"/>
      <c r="K3" s="23"/>
      <c r="L3" s="23"/>
      <c r="M3" s="219"/>
      <c r="N3" s="219"/>
      <c r="O3" s="23"/>
      <c r="P3" s="23"/>
      <c r="Q3" s="23"/>
      <c r="R3" s="23"/>
      <c r="S3" s="23"/>
      <c r="T3" s="23"/>
      <c r="U3" s="23"/>
      <c r="V3" s="23"/>
      <c r="W3" s="23"/>
      <c r="X3" s="23"/>
      <c r="Y3" s="53"/>
      <c r="Z3" s="238"/>
      <c r="AA3" s="21"/>
      <c r="AB3" s="219"/>
      <c r="AC3" s="219"/>
      <c r="AD3" s="219"/>
      <c r="AE3" s="219"/>
      <c r="AF3" s="219"/>
      <c r="AG3" s="219"/>
      <c r="AH3" s="220"/>
    </row>
    <row r="4" spans="1:47" ht="64.900000000000006" customHeight="1">
      <c r="A4" s="37"/>
      <c r="B4" s="24"/>
      <c r="C4" s="512" t="s">
        <v>1</v>
      </c>
      <c r="D4" s="513"/>
      <c r="E4" s="514"/>
      <c r="F4" s="516"/>
      <c r="G4" s="517"/>
      <c r="H4" s="517"/>
      <c r="I4" s="518"/>
      <c r="J4" s="458" t="s">
        <v>2</v>
      </c>
      <c r="K4" s="459"/>
      <c r="L4" s="460"/>
      <c r="M4" s="520"/>
      <c r="N4" s="520"/>
      <c r="O4" s="520"/>
      <c r="P4" s="520"/>
      <c r="Q4" s="520"/>
      <c r="R4" s="519" t="s">
        <v>3</v>
      </c>
      <c r="S4" s="519"/>
      <c r="T4" s="519"/>
      <c r="U4" s="522"/>
      <c r="V4" s="522"/>
      <c r="W4" s="522"/>
      <c r="X4" s="522"/>
      <c r="Y4" s="50"/>
      <c r="Z4" s="238"/>
      <c r="AA4" s="26"/>
      <c r="AB4" s="248" t="s">
        <v>4</v>
      </c>
      <c r="AH4" s="25"/>
    </row>
    <row r="5" spans="1:47" ht="64.900000000000006" customHeight="1">
      <c r="A5" s="238"/>
      <c r="B5" s="24"/>
      <c r="C5" s="512" t="s">
        <v>5</v>
      </c>
      <c r="D5" s="513"/>
      <c r="E5" s="514"/>
      <c r="F5" s="516"/>
      <c r="G5" s="517"/>
      <c r="H5" s="517"/>
      <c r="I5" s="518"/>
      <c r="J5" s="458" t="s">
        <v>6</v>
      </c>
      <c r="K5" s="459"/>
      <c r="L5" s="460"/>
      <c r="M5" s="482"/>
      <c r="N5" s="482"/>
      <c r="O5" s="482"/>
      <c r="P5" s="482"/>
      <c r="Q5" s="482"/>
      <c r="R5" s="519" t="s">
        <v>7</v>
      </c>
      <c r="S5" s="519"/>
      <c r="T5" s="519"/>
      <c r="U5" s="482"/>
      <c r="V5" s="482"/>
      <c r="W5" s="482"/>
      <c r="X5" s="482"/>
      <c r="Y5" s="51"/>
      <c r="Z5" s="37"/>
      <c r="AA5" s="26"/>
      <c r="AB5" s="246"/>
      <c r="AC5" s="27" t="s">
        <v>8</v>
      </c>
      <c r="AD5" s="249"/>
      <c r="AE5" s="27" t="s">
        <v>9</v>
      </c>
      <c r="AF5" s="250"/>
      <c r="AG5" s="27" t="s">
        <v>10</v>
      </c>
      <c r="AH5" s="28"/>
    </row>
    <row r="6" spans="1:47" ht="64.900000000000006" customHeight="1">
      <c r="A6" s="238"/>
      <c r="B6" s="26"/>
      <c r="C6" s="538" t="s">
        <v>11</v>
      </c>
      <c r="D6" s="539"/>
      <c r="E6" s="540"/>
      <c r="F6" s="541"/>
      <c r="G6" s="206" t="s">
        <v>12</v>
      </c>
      <c r="H6" s="540"/>
      <c r="I6" s="541"/>
      <c r="J6" s="461" t="s">
        <v>13</v>
      </c>
      <c r="K6" s="462"/>
      <c r="L6" s="463"/>
      <c r="M6" s="545"/>
      <c r="N6" s="545"/>
      <c r="O6" s="545"/>
      <c r="P6" s="545"/>
      <c r="Q6" s="545"/>
      <c r="R6" s="519" t="s">
        <v>14</v>
      </c>
      <c r="S6" s="519"/>
      <c r="T6" s="519"/>
      <c r="U6" s="482"/>
      <c r="V6" s="482"/>
      <c r="W6" s="482"/>
      <c r="X6" s="482"/>
      <c r="Y6" s="52"/>
      <c r="Z6" s="37"/>
      <c r="AA6" s="26"/>
      <c r="AB6" s="247"/>
      <c r="AC6" s="27" t="s">
        <v>15</v>
      </c>
      <c r="AD6" s="29"/>
      <c r="AE6" s="27" t="s">
        <v>16</v>
      </c>
      <c r="AF6" s="30"/>
      <c r="AG6" s="30"/>
      <c r="AH6" s="31"/>
    </row>
    <row r="7" spans="1:47" ht="15" customHeight="1" thickBot="1">
      <c r="A7" s="238"/>
      <c r="B7" s="32"/>
      <c r="C7" s="33"/>
      <c r="D7" s="33"/>
      <c r="E7" s="33"/>
      <c r="F7" s="33"/>
      <c r="G7" s="33"/>
      <c r="H7" s="34"/>
      <c r="I7" s="34"/>
      <c r="J7" s="33"/>
      <c r="K7" s="35"/>
      <c r="L7" s="35"/>
      <c r="M7" s="33"/>
      <c r="N7" s="221"/>
      <c r="O7" s="35"/>
      <c r="P7" s="35"/>
      <c r="Q7" s="35"/>
      <c r="R7" s="35"/>
      <c r="S7" s="35"/>
      <c r="T7" s="35"/>
      <c r="U7" s="35"/>
      <c r="V7" s="35"/>
      <c r="W7" s="35"/>
      <c r="X7" s="35"/>
      <c r="Y7" s="54"/>
      <c r="Z7" s="238"/>
      <c r="AA7" s="32"/>
      <c r="AB7" s="33"/>
      <c r="AC7" s="33"/>
      <c r="AD7" s="33"/>
      <c r="AE7" s="33"/>
      <c r="AF7" s="33"/>
      <c r="AG7" s="33"/>
      <c r="AH7" s="36"/>
    </row>
    <row r="8" spans="1:47" ht="102.65" customHeight="1" thickBot="1">
      <c r="I8" s="210"/>
      <c r="J8" s="210"/>
      <c r="K8" s="210"/>
      <c r="L8" s="210"/>
      <c r="M8" s="210"/>
      <c r="T8" s="214"/>
      <c r="U8" s="214"/>
      <c r="V8" s="214"/>
      <c r="W8" s="214"/>
      <c r="AN8" s="30"/>
      <c r="AO8" s="30"/>
    </row>
    <row r="9" spans="1:47" ht="36" customHeight="1">
      <c r="B9" s="222" t="s">
        <v>17</v>
      </c>
      <c r="C9" s="223"/>
      <c r="D9" s="223"/>
      <c r="E9" s="223"/>
      <c r="F9" s="223"/>
      <c r="G9" s="223"/>
      <c r="H9" s="223"/>
      <c r="I9" s="209"/>
      <c r="J9" s="209"/>
      <c r="K9" s="209"/>
      <c r="L9" s="209"/>
      <c r="M9" s="209"/>
      <c r="N9" s="223"/>
      <c r="O9" s="223"/>
      <c r="P9" s="211"/>
      <c r="Q9" s="211"/>
      <c r="R9" s="223"/>
      <c r="S9" s="223"/>
      <c r="T9" s="211"/>
      <c r="U9" s="211"/>
      <c r="V9" s="211"/>
      <c r="W9" s="211"/>
      <c r="X9" s="223"/>
      <c r="Y9" s="220"/>
      <c r="AJ9" s="215"/>
      <c r="AK9" s="237"/>
      <c r="AL9" s="37"/>
      <c r="AM9" s="237"/>
      <c r="AN9" s="238"/>
      <c r="AO9" s="238"/>
      <c r="AP9" s="238"/>
      <c r="AQ9" s="238"/>
      <c r="AR9" s="238"/>
      <c r="AS9" s="238"/>
      <c r="AT9" s="238"/>
      <c r="AU9" s="238"/>
    </row>
    <row r="10" spans="1:47" ht="39" customHeight="1">
      <c r="B10" s="24"/>
      <c r="C10" s="224" t="s">
        <v>18</v>
      </c>
      <c r="D10" s="225" t="s">
        <v>19</v>
      </c>
      <c r="E10" s="226" t="s">
        <v>20</v>
      </c>
      <c r="F10" s="227" t="s">
        <v>21</v>
      </c>
      <c r="G10" s="227" t="s">
        <v>22</v>
      </c>
      <c r="H10" s="268" t="s">
        <v>23</v>
      </c>
      <c r="I10" s="408" t="s">
        <v>24</v>
      </c>
      <c r="J10" s="269" t="s">
        <v>25</v>
      </c>
      <c r="K10" s="269" t="s">
        <v>26</v>
      </c>
      <c r="L10" s="213" t="s">
        <v>27</v>
      </c>
      <c r="M10" s="485" t="s">
        <v>28</v>
      </c>
      <c r="N10" s="521"/>
      <c r="O10" s="521"/>
      <c r="P10" s="521"/>
      <c r="Q10" s="521"/>
      <c r="R10" s="521"/>
      <c r="S10" s="521"/>
      <c r="T10" s="521"/>
      <c r="U10" s="521"/>
      <c r="V10" s="521"/>
      <c r="W10" s="521"/>
      <c r="X10" s="486"/>
      <c r="Y10" s="25"/>
      <c r="AB10" s="49" t="s">
        <v>29</v>
      </c>
      <c r="AC10" s="49" t="s">
        <v>30</v>
      </c>
      <c r="AD10" s="49" t="s">
        <v>31</v>
      </c>
      <c r="AE10" s="207" t="s">
        <v>32</v>
      </c>
      <c r="AF10" s="238"/>
      <c r="AJ10" s="37"/>
      <c r="AK10" s="260" t="s">
        <v>33</v>
      </c>
      <c r="AL10" s="261"/>
      <c r="AM10" s="261"/>
      <c r="AN10" s="55"/>
      <c r="AO10" s="238"/>
      <c r="AP10" s="238"/>
      <c r="AQ10" s="238"/>
      <c r="AR10" s="238"/>
      <c r="AS10" s="238"/>
      <c r="AT10" s="238"/>
      <c r="AU10" s="238"/>
    </row>
    <row r="11" spans="1:47" ht="64.400000000000006" customHeight="1">
      <c r="B11" s="228"/>
      <c r="C11" s="229">
        <f>ROW()-MATCH("【補助対象経費】",$B$1:$B994,0)-1</f>
        <v>1</v>
      </c>
      <c r="D11" s="420"/>
      <c r="E11" s="230"/>
      <c r="F11" s="245"/>
      <c r="G11" s="245"/>
      <c r="H11" s="245"/>
      <c r="I11" s="270"/>
      <c r="J11" s="271"/>
      <c r="K11" s="456">
        <f>IFERROR(ROUND($I11*(1+$J11),0),$I11)</f>
        <v>0</v>
      </c>
      <c r="L11" s="447"/>
      <c r="M11" s="479"/>
      <c r="N11" s="480"/>
      <c r="O11" s="480"/>
      <c r="P11" s="480"/>
      <c r="Q11" s="480"/>
      <c r="R11" s="480"/>
      <c r="S11" s="480"/>
      <c r="T11" s="480"/>
      <c r="U11" s="480"/>
      <c r="V11" s="480"/>
      <c r="W11" s="480"/>
      <c r="X11" s="481"/>
      <c r="Y11" s="25"/>
      <c r="AB11" s="216"/>
      <c r="AC11" s="216"/>
      <c r="AD11" s="216"/>
      <c r="AE11" s="267" t="str">
        <f t="shared" ref="AE11" si="0">IF($AB11&lt;$E$6,"事前着手","")</f>
        <v/>
      </c>
      <c r="AF11" s="238"/>
      <c r="AJ11" s="239"/>
      <c r="AK11" s="56" t="s">
        <v>34</v>
      </c>
      <c r="AL11" s="57"/>
      <c r="AM11" s="58">
        <f>IFERROR(ROUNDDOWN(IFERROR(IF(($P$62-$G$71)&gt;0,ROUNDDOWN($P$62-$G$71,0),0),0)/$U$6,0),0)</f>
        <v>0</v>
      </c>
      <c r="AN11" s="55"/>
      <c r="AO11" s="238"/>
      <c r="AP11" s="242"/>
      <c r="AQ11" s="238"/>
      <c r="AR11" s="238"/>
      <c r="AS11" s="238"/>
      <c r="AT11" s="238"/>
      <c r="AU11" s="238"/>
    </row>
    <row r="12" spans="1:47" ht="64.400000000000006" customHeight="1">
      <c r="B12" s="24"/>
      <c r="C12" s="229">
        <f>ROW()-MATCH("【補助対象経費】",$B$1:$B995,0)-1</f>
        <v>2</v>
      </c>
      <c r="D12" s="421"/>
      <c r="E12" s="230"/>
      <c r="F12" s="245"/>
      <c r="G12" s="245"/>
      <c r="H12" s="245"/>
      <c r="I12" s="270"/>
      <c r="J12" s="271"/>
      <c r="K12" s="456">
        <f t="shared" ref="K12:K25" si="1">IFERROR(ROUND($I12*(1+$J12),0),$I12)</f>
        <v>0</v>
      </c>
      <c r="L12" s="447"/>
      <c r="M12" s="479"/>
      <c r="N12" s="480"/>
      <c r="O12" s="480"/>
      <c r="P12" s="480"/>
      <c r="Q12" s="480"/>
      <c r="R12" s="480"/>
      <c r="S12" s="480"/>
      <c r="T12" s="480"/>
      <c r="U12" s="480"/>
      <c r="V12" s="480"/>
      <c r="W12" s="480"/>
      <c r="X12" s="481"/>
      <c r="Y12" s="25"/>
      <c r="AB12" s="216"/>
      <c r="AC12" s="216"/>
      <c r="AD12" s="216"/>
      <c r="AE12" s="267" t="str">
        <f t="shared" ref="AE12" si="2">IF($AB12&lt;$E$6,"事前着手","")</f>
        <v/>
      </c>
      <c r="AF12" s="238"/>
      <c r="AJ12" s="239"/>
      <c r="AK12" s="60" t="s">
        <v>35</v>
      </c>
      <c r="AL12" s="57"/>
      <c r="AM12" s="59">
        <f>IF($T$73&gt;0,ROUNDDOWN(IF(($T$72-$T$73-$AM$11)&lt;50000000,($T$72-$T$73-$AM$11)/2,25000000),-3),IF(($T$72-$AM$11)&lt;50000000,ROUNDDOWN(($T$72-$AM$11)/2,-3),25000000))</f>
        <v>0</v>
      </c>
      <c r="AN12" s="237"/>
      <c r="AO12" s="238"/>
      <c r="AP12" s="242"/>
      <c r="AQ12" s="238"/>
      <c r="AR12" s="238"/>
      <c r="AS12" s="238"/>
      <c r="AT12" s="238"/>
      <c r="AU12" s="238"/>
    </row>
    <row r="13" spans="1:47" ht="64.400000000000006" customHeight="1">
      <c r="B13" s="24" t="s">
        <v>36</v>
      </c>
      <c r="C13" s="229">
        <f>ROW()-MATCH("【補助対象経費】",$B$1:$B996,0)-1</f>
        <v>3</v>
      </c>
      <c r="D13" s="421"/>
      <c r="E13" s="230"/>
      <c r="F13" s="245"/>
      <c r="G13" s="245"/>
      <c r="H13" s="245"/>
      <c r="I13" s="270"/>
      <c r="J13" s="271"/>
      <c r="K13" s="456">
        <f t="shared" si="1"/>
        <v>0</v>
      </c>
      <c r="L13" s="447"/>
      <c r="M13" s="479"/>
      <c r="N13" s="480"/>
      <c r="O13" s="480"/>
      <c r="P13" s="480"/>
      <c r="Q13" s="480"/>
      <c r="R13" s="480"/>
      <c r="S13" s="480"/>
      <c r="T13" s="480"/>
      <c r="U13" s="480"/>
      <c r="V13" s="480"/>
      <c r="W13" s="480"/>
      <c r="X13" s="481"/>
      <c r="Y13" s="25"/>
      <c r="AB13" s="216"/>
      <c r="AC13" s="216"/>
      <c r="AD13" s="216"/>
      <c r="AE13" s="267" t="str">
        <f t="shared" ref="AE13:AE25" si="3">IF($AB13&lt;$E$6,"事前着手","")</f>
        <v/>
      </c>
      <c r="AF13" s="238"/>
      <c r="AJ13" s="239"/>
      <c r="AK13" s="240"/>
      <c r="AL13" s="239"/>
      <c r="AM13" s="241"/>
      <c r="AN13" s="238"/>
      <c r="AO13" s="238"/>
      <c r="AP13" s="242"/>
      <c r="AQ13" s="238"/>
      <c r="AR13" s="238"/>
      <c r="AS13" s="238"/>
      <c r="AT13" s="238"/>
      <c r="AU13" s="238"/>
    </row>
    <row r="14" spans="1:47" ht="64.400000000000006" customHeight="1">
      <c r="B14" s="24"/>
      <c r="C14" s="229">
        <f>ROW()-MATCH("【補助対象経費】",$B$1:$B997,0)-1</f>
        <v>4</v>
      </c>
      <c r="D14" s="421"/>
      <c r="E14" s="230"/>
      <c r="F14" s="245"/>
      <c r="G14" s="245"/>
      <c r="H14" s="245"/>
      <c r="I14" s="270"/>
      <c r="J14" s="271"/>
      <c r="K14" s="456">
        <f t="shared" si="1"/>
        <v>0</v>
      </c>
      <c r="L14" s="447"/>
      <c r="M14" s="479"/>
      <c r="N14" s="480"/>
      <c r="O14" s="480"/>
      <c r="P14" s="480"/>
      <c r="Q14" s="480"/>
      <c r="R14" s="480"/>
      <c r="S14" s="480"/>
      <c r="T14" s="480"/>
      <c r="U14" s="480"/>
      <c r="V14" s="480"/>
      <c r="W14" s="480"/>
      <c r="X14" s="481"/>
      <c r="Y14" s="25"/>
      <c r="AB14" s="216"/>
      <c r="AC14" s="216"/>
      <c r="AD14" s="216"/>
      <c r="AE14" s="267" t="str">
        <f t="shared" si="3"/>
        <v/>
      </c>
      <c r="AF14" s="238"/>
      <c r="AJ14" s="37"/>
      <c r="AK14" s="237"/>
      <c r="AL14" s="37"/>
      <c r="AM14" s="237"/>
      <c r="AN14" s="238"/>
      <c r="AO14" s="238"/>
      <c r="AP14" s="242"/>
      <c r="AQ14" s="238"/>
      <c r="AR14" s="238"/>
      <c r="AS14" s="238"/>
      <c r="AT14" s="238"/>
      <c r="AU14" s="238"/>
    </row>
    <row r="15" spans="1:47" ht="64.400000000000006" customHeight="1">
      <c r="B15" s="24"/>
      <c r="C15" s="229">
        <f>ROW()-MATCH("【補助対象経費】",$B$1:$B998,0)-1</f>
        <v>5</v>
      </c>
      <c r="D15" s="421"/>
      <c r="E15" s="230"/>
      <c r="F15" s="245"/>
      <c r="G15" s="245"/>
      <c r="H15" s="245"/>
      <c r="I15" s="270"/>
      <c r="J15" s="271"/>
      <c r="K15" s="456">
        <f t="shared" si="1"/>
        <v>0</v>
      </c>
      <c r="L15" s="447"/>
      <c r="M15" s="479"/>
      <c r="N15" s="480"/>
      <c r="O15" s="480"/>
      <c r="P15" s="480"/>
      <c r="Q15" s="480"/>
      <c r="R15" s="480"/>
      <c r="S15" s="480"/>
      <c r="T15" s="480"/>
      <c r="U15" s="480"/>
      <c r="V15" s="480"/>
      <c r="W15" s="480"/>
      <c r="X15" s="481"/>
      <c r="Y15" s="25"/>
      <c r="AB15" s="216"/>
      <c r="AC15" s="216"/>
      <c r="AD15" s="216"/>
      <c r="AE15" s="267" t="str">
        <f t="shared" si="3"/>
        <v/>
      </c>
      <c r="AF15" s="238"/>
      <c r="AJ15" s="37"/>
      <c r="AK15" s="239"/>
      <c r="AL15" s="239"/>
      <c r="AM15" s="237"/>
      <c r="AN15" s="238"/>
      <c r="AO15" s="238"/>
      <c r="AP15" s="242"/>
      <c r="AQ15" s="238"/>
      <c r="AR15" s="238"/>
      <c r="AS15" s="238"/>
      <c r="AT15" s="238"/>
      <c r="AU15" s="238"/>
    </row>
    <row r="16" spans="1:47" ht="64.150000000000006" customHeight="1">
      <c r="B16" s="24"/>
      <c r="C16" s="229">
        <f>ROW()-MATCH("【補助対象経費】",$B$1:$B999,0)-1</f>
        <v>6</v>
      </c>
      <c r="D16" s="421"/>
      <c r="E16" s="230"/>
      <c r="F16" s="245"/>
      <c r="G16" s="245"/>
      <c r="H16" s="245"/>
      <c r="I16" s="270"/>
      <c r="J16" s="271"/>
      <c r="K16" s="456">
        <f t="shared" si="1"/>
        <v>0</v>
      </c>
      <c r="L16" s="447"/>
      <c r="M16" s="479"/>
      <c r="N16" s="480"/>
      <c r="O16" s="480"/>
      <c r="P16" s="480"/>
      <c r="Q16" s="480"/>
      <c r="R16" s="480"/>
      <c r="S16" s="480"/>
      <c r="T16" s="480"/>
      <c r="U16" s="480"/>
      <c r="V16" s="480"/>
      <c r="W16" s="480"/>
      <c r="X16" s="481"/>
      <c r="Y16" s="25"/>
      <c r="AB16" s="216"/>
      <c r="AC16" s="216"/>
      <c r="AD16" s="216"/>
      <c r="AE16" s="267" t="str">
        <f t="shared" si="3"/>
        <v/>
      </c>
      <c r="AJ16" s="239"/>
      <c r="AK16" s="241"/>
      <c r="AL16" s="243"/>
      <c r="AM16" s="237"/>
      <c r="AN16" s="238"/>
      <c r="AO16" s="238"/>
      <c r="AP16" s="242"/>
      <c r="AQ16" s="238"/>
      <c r="AR16" s="238"/>
      <c r="AS16" s="238"/>
      <c r="AT16" s="238"/>
      <c r="AU16" s="238"/>
    </row>
    <row r="17" spans="2:47" ht="64.400000000000006" customHeight="1">
      <c r="B17" s="24"/>
      <c r="C17" s="229">
        <f>ROW()-MATCH("【補助対象経費】",$B$1:$B1000,0)-1</f>
        <v>7</v>
      </c>
      <c r="D17" s="421"/>
      <c r="E17" s="230"/>
      <c r="F17" s="245"/>
      <c r="G17" s="245"/>
      <c r="H17" s="245"/>
      <c r="I17" s="270"/>
      <c r="J17" s="271"/>
      <c r="K17" s="456">
        <f t="shared" si="1"/>
        <v>0</v>
      </c>
      <c r="L17" s="447"/>
      <c r="M17" s="479"/>
      <c r="N17" s="480"/>
      <c r="O17" s="480"/>
      <c r="P17" s="480"/>
      <c r="Q17" s="480"/>
      <c r="R17" s="480"/>
      <c r="S17" s="480"/>
      <c r="T17" s="480"/>
      <c r="U17" s="480"/>
      <c r="V17" s="480"/>
      <c r="W17" s="480"/>
      <c r="X17" s="481"/>
      <c r="Y17" s="25"/>
      <c r="AB17" s="216"/>
      <c r="AC17" s="216"/>
      <c r="AD17" s="216"/>
      <c r="AE17" s="267" t="str">
        <f t="shared" si="3"/>
        <v/>
      </c>
      <c r="AJ17" s="239"/>
      <c r="AK17" s="241"/>
      <c r="AL17" s="243"/>
      <c r="AM17" s="237"/>
      <c r="AN17" s="238"/>
      <c r="AO17" s="238"/>
      <c r="AP17" s="242"/>
      <c r="AQ17" s="238"/>
      <c r="AR17" s="238"/>
      <c r="AS17" s="238"/>
      <c r="AT17" s="238"/>
      <c r="AU17" s="238"/>
    </row>
    <row r="18" spans="2:47" ht="64.150000000000006" customHeight="1">
      <c r="B18" s="24"/>
      <c r="C18" s="229">
        <f>ROW()-MATCH("【補助対象経費】",$B$1:$B1001,0)-1</f>
        <v>8</v>
      </c>
      <c r="D18" s="421"/>
      <c r="E18" s="230"/>
      <c r="F18" s="245"/>
      <c r="G18" s="245"/>
      <c r="H18" s="245"/>
      <c r="I18" s="270"/>
      <c r="J18" s="271"/>
      <c r="K18" s="456">
        <f t="shared" si="1"/>
        <v>0</v>
      </c>
      <c r="L18" s="447"/>
      <c r="M18" s="479"/>
      <c r="N18" s="480"/>
      <c r="O18" s="480"/>
      <c r="P18" s="480"/>
      <c r="Q18" s="480"/>
      <c r="R18" s="480"/>
      <c r="S18" s="480"/>
      <c r="T18" s="480"/>
      <c r="U18" s="480"/>
      <c r="V18" s="480"/>
      <c r="W18" s="480"/>
      <c r="X18" s="481"/>
      <c r="Y18" s="25"/>
      <c r="AB18" s="216"/>
      <c r="AC18" s="216"/>
      <c r="AD18" s="216"/>
      <c r="AE18" s="267" t="str">
        <f t="shared" si="3"/>
        <v/>
      </c>
      <c r="AJ18" s="239"/>
      <c r="AK18" s="241"/>
      <c r="AL18" s="243"/>
      <c r="AM18" s="237"/>
      <c r="AN18" s="238"/>
      <c r="AO18" s="238"/>
      <c r="AP18" s="242"/>
      <c r="AQ18" s="238"/>
      <c r="AR18" s="238"/>
      <c r="AS18" s="238"/>
      <c r="AT18" s="238"/>
      <c r="AU18" s="238"/>
    </row>
    <row r="19" spans="2:47" ht="64.400000000000006" customHeight="1">
      <c r="B19" s="24"/>
      <c r="C19" s="229">
        <f>ROW()-MATCH("【補助対象経費】",$B$1:$B1002,0)-1</f>
        <v>9</v>
      </c>
      <c r="D19" s="421"/>
      <c r="E19" s="230"/>
      <c r="F19" s="245"/>
      <c r="G19" s="245"/>
      <c r="H19" s="245"/>
      <c r="I19" s="270"/>
      <c r="J19" s="271"/>
      <c r="K19" s="456">
        <f t="shared" si="1"/>
        <v>0</v>
      </c>
      <c r="L19" s="447"/>
      <c r="M19" s="479"/>
      <c r="N19" s="480"/>
      <c r="O19" s="480"/>
      <c r="P19" s="480"/>
      <c r="Q19" s="480"/>
      <c r="R19" s="480"/>
      <c r="S19" s="480"/>
      <c r="T19" s="480"/>
      <c r="U19" s="480"/>
      <c r="V19" s="480"/>
      <c r="W19" s="480"/>
      <c r="X19" s="481"/>
      <c r="Y19" s="25"/>
      <c r="AB19" s="216"/>
      <c r="AC19" s="216"/>
      <c r="AD19" s="216"/>
      <c r="AE19" s="267" t="str">
        <f t="shared" si="3"/>
        <v/>
      </c>
      <c r="AJ19" s="37"/>
      <c r="AK19" s="37"/>
      <c r="AL19" s="37"/>
      <c r="AM19" s="37"/>
      <c r="AN19" s="238"/>
      <c r="AO19" s="238"/>
      <c r="AP19" s="242"/>
      <c r="AQ19" s="238"/>
      <c r="AR19" s="238"/>
      <c r="AS19" s="238"/>
      <c r="AT19" s="238"/>
      <c r="AU19" s="238"/>
    </row>
    <row r="20" spans="2:47" ht="64.400000000000006" customHeight="1">
      <c r="B20" s="24"/>
      <c r="C20" s="229">
        <f>ROW()-MATCH("【補助対象経費】",$B$1:$B1003,0)-1</f>
        <v>10</v>
      </c>
      <c r="D20" s="421"/>
      <c r="E20" s="230"/>
      <c r="F20" s="245"/>
      <c r="G20" s="245"/>
      <c r="H20" s="245"/>
      <c r="I20" s="270"/>
      <c r="J20" s="271"/>
      <c r="K20" s="456">
        <f t="shared" si="1"/>
        <v>0</v>
      </c>
      <c r="L20" s="447"/>
      <c r="M20" s="479"/>
      <c r="N20" s="480"/>
      <c r="O20" s="480"/>
      <c r="P20" s="480"/>
      <c r="Q20" s="480"/>
      <c r="R20" s="480"/>
      <c r="S20" s="480"/>
      <c r="T20" s="480"/>
      <c r="U20" s="480"/>
      <c r="V20" s="480"/>
      <c r="W20" s="480"/>
      <c r="X20" s="481"/>
      <c r="Y20" s="25"/>
      <c r="AB20" s="216"/>
      <c r="AC20" s="216"/>
      <c r="AD20" s="216"/>
      <c r="AE20" s="267" t="str">
        <f t="shared" si="3"/>
        <v/>
      </c>
      <c r="AJ20" s="37"/>
      <c r="AK20" s="37"/>
      <c r="AL20" s="37"/>
      <c r="AM20" s="37"/>
      <c r="AN20" s="238"/>
      <c r="AO20" s="238"/>
      <c r="AP20" s="242"/>
      <c r="AQ20" s="238"/>
      <c r="AR20" s="238"/>
      <c r="AS20" s="238"/>
      <c r="AT20" s="238"/>
      <c r="AU20" s="238"/>
    </row>
    <row r="21" spans="2:47" ht="64.400000000000006" customHeight="1">
      <c r="B21" s="24"/>
      <c r="C21" s="229">
        <f>ROW()-MATCH("【補助対象経費】",$B$1:$B1004,0)-1</f>
        <v>11</v>
      </c>
      <c r="D21" s="421"/>
      <c r="E21" s="230"/>
      <c r="F21" s="245"/>
      <c r="G21" s="245"/>
      <c r="H21" s="245"/>
      <c r="I21" s="270"/>
      <c r="J21" s="271"/>
      <c r="K21" s="456">
        <f t="shared" si="1"/>
        <v>0</v>
      </c>
      <c r="L21" s="447"/>
      <c r="M21" s="479"/>
      <c r="N21" s="480"/>
      <c r="O21" s="480"/>
      <c r="P21" s="480"/>
      <c r="Q21" s="480"/>
      <c r="R21" s="480"/>
      <c r="S21" s="480"/>
      <c r="T21" s="480"/>
      <c r="U21" s="480"/>
      <c r="V21" s="480"/>
      <c r="W21" s="480"/>
      <c r="X21" s="481"/>
      <c r="Y21" s="25"/>
      <c r="AB21" s="216"/>
      <c r="AC21" s="216"/>
      <c r="AD21" s="216"/>
      <c r="AE21" s="267" t="str">
        <f t="shared" si="3"/>
        <v/>
      </c>
      <c r="AJ21" s="37"/>
      <c r="AK21" s="37"/>
      <c r="AL21" s="37"/>
      <c r="AM21" s="37"/>
      <c r="AN21" s="238"/>
      <c r="AO21" s="238"/>
      <c r="AP21" s="242"/>
      <c r="AQ21" s="238"/>
      <c r="AR21" s="238"/>
      <c r="AS21" s="238"/>
      <c r="AT21" s="238"/>
      <c r="AU21" s="238"/>
    </row>
    <row r="22" spans="2:47" ht="64.400000000000006" customHeight="1">
      <c r="B22" s="24"/>
      <c r="C22" s="229">
        <f>ROW()-MATCH("【補助対象経費】",$B$1:$B1005,0)-1</f>
        <v>12</v>
      </c>
      <c r="D22" s="421"/>
      <c r="E22" s="230"/>
      <c r="F22" s="245"/>
      <c r="G22" s="245"/>
      <c r="H22" s="245"/>
      <c r="I22" s="270"/>
      <c r="J22" s="271"/>
      <c r="K22" s="456">
        <f t="shared" si="1"/>
        <v>0</v>
      </c>
      <c r="L22" s="447"/>
      <c r="M22" s="479"/>
      <c r="N22" s="480"/>
      <c r="O22" s="480"/>
      <c r="P22" s="480"/>
      <c r="Q22" s="480"/>
      <c r="R22" s="480"/>
      <c r="S22" s="480"/>
      <c r="T22" s="480"/>
      <c r="U22" s="480"/>
      <c r="V22" s="480"/>
      <c r="W22" s="480"/>
      <c r="X22" s="481"/>
      <c r="Y22" s="25"/>
      <c r="AB22" s="216"/>
      <c r="AC22" s="216"/>
      <c r="AD22" s="216"/>
      <c r="AE22" s="267" t="str">
        <f t="shared" si="3"/>
        <v/>
      </c>
      <c r="AJ22" s="37"/>
      <c r="AK22" s="37"/>
      <c r="AL22" s="37"/>
      <c r="AM22" s="37"/>
      <c r="AN22" s="238"/>
      <c r="AO22" s="238"/>
      <c r="AP22" s="242"/>
      <c r="AQ22" s="238"/>
      <c r="AR22" s="238"/>
      <c r="AS22" s="238"/>
      <c r="AT22" s="238"/>
      <c r="AU22" s="238"/>
    </row>
    <row r="23" spans="2:47" ht="64.400000000000006" customHeight="1">
      <c r="B23" s="24"/>
      <c r="C23" s="229">
        <f>ROW()-MATCH("【補助対象経費】",$B$1:$B1006,0)-1</f>
        <v>13</v>
      </c>
      <c r="D23" s="421"/>
      <c r="E23" s="230"/>
      <c r="F23" s="245"/>
      <c r="G23" s="245"/>
      <c r="H23" s="245"/>
      <c r="I23" s="270"/>
      <c r="J23" s="271"/>
      <c r="K23" s="456">
        <f t="shared" si="1"/>
        <v>0</v>
      </c>
      <c r="L23" s="447"/>
      <c r="M23" s="479"/>
      <c r="N23" s="480"/>
      <c r="O23" s="480"/>
      <c r="P23" s="480"/>
      <c r="Q23" s="480"/>
      <c r="R23" s="480"/>
      <c r="S23" s="480"/>
      <c r="T23" s="480"/>
      <c r="U23" s="480"/>
      <c r="V23" s="480"/>
      <c r="W23" s="480"/>
      <c r="X23" s="481"/>
      <c r="Y23" s="25"/>
      <c r="AB23" s="216"/>
      <c r="AC23" s="216"/>
      <c r="AD23" s="216"/>
      <c r="AE23" s="267" t="str">
        <f t="shared" si="3"/>
        <v/>
      </c>
      <c r="AJ23" s="37"/>
      <c r="AK23" s="37"/>
      <c r="AL23" s="37"/>
      <c r="AM23" s="37"/>
      <c r="AN23" s="238"/>
      <c r="AO23" s="238"/>
      <c r="AP23" s="242"/>
      <c r="AQ23" s="238"/>
      <c r="AR23" s="238"/>
      <c r="AS23" s="238"/>
      <c r="AT23" s="238"/>
      <c r="AU23" s="238"/>
    </row>
    <row r="24" spans="2:47" ht="64.400000000000006" customHeight="1">
      <c r="B24" s="24"/>
      <c r="C24" s="229">
        <f>ROW()-MATCH("【補助対象経費】",$B$1:$B1007,0)-1</f>
        <v>14</v>
      </c>
      <c r="D24" s="421"/>
      <c r="E24" s="230"/>
      <c r="F24" s="245"/>
      <c r="G24" s="245"/>
      <c r="H24" s="245"/>
      <c r="I24" s="270"/>
      <c r="J24" s="271"/>
      <c r="K24" s="456">
        <f t="shared" si="1"/>
        <v>0</v>
      </c>
      <c r="L24" s="447"/>
      <c r="M24" s="479"/>
      <c r="N24" s="480"/>
      <c r="O24" s="480"/>
      <c r="P24" s="480"/>
      <c r="Q24" s="480"/>
      <c r="R24" s="480"/>
      <c r="S24" s="480"/>
      <c r="T24" s="480"/>
      <c r="U24" s="480"/>
      <c r="V24" s="480"/>
      <c r="W24" s="480"/>
      <c r="X24" s="481"/>
      <c r="Y24" s="25"/>
      <c r="AB24" s="216"/>
      <c r="AC24" s="216"/>
      <c r="AD24" s="216"/>
      <c r="AE24" s="267" t="str">
        <f t="shared" si="3"/>
        <v/>
      </c>
      <c r="AJ24" s="37"/>
      <c r="AK24" s="37"/>
      <c r="AL24" s="37"/>
      <c r="AM24" s="37"/>
      <c r="AN24" s="238"/>
      <c r="AO24" s="238"/>
      <c r="AP24" s="242"/>
      <c r="AQ24" s="238"/>
      <c r="AR24" s="238"/>
      <c r="AS24" s="238"/>
      <c r="AT24" s="238"/>
      <c r="AU24" s="238"/>
    </row>
    <row r="25" spans="2:47" ht="64.400000000000006" customHeight="1">
      <c r="B25" s="24"/>
      <c r="C25" s="229">
        <f>ROW()-MATCH("【補助対象経費】",$B$1:$B1008,0)-1</f>
        <v>15</v>
      </c>
      <c r="D25" s="421"/>
      <c r="E25" s="230"/>
      <c r="F25" s="245"/>
      <c r="G25" s="245"/>
      <c r="H25" s="245"/>
      <c r="I25" s="270"/>
      <c r="J25" s="271"/>
      <c r="K25" s="456">
        <f t="shared" si="1"/>
        <v>0</v>
      </c>
      <c r="L25" s="447"/>
      <c r="M25" s="479"/>
      <c r="N25" s="480"/>
      <c r="O25" s="480"/>
      <c r="P25" s="480"/>
      <c r="Q25" s="480"/>
      <c r="R25" s="480"/>
      <c r="S25" s="480"/>
      <c r="T25" s="480"/>
      <c r="U25" s="480"/>
      <c r="V25" s="480"/>
      <c r="W25" s="480"/>
      <c r="X25" s="481"/>
      <c r="Y25" s="25"/>
      <c r="AB25" s="216"/>
      <c r="AC25" s="216"/>
      <c r="AD25" s="216"/>
      <c r="AE25" s="267" t="str">
        <f t="shared" si="3"/>
        <v/>
      </c>
      <c r="AJ25" s="37"/>
      <c r="AK25" s="37"/>
      <c r="AL25" s="37"/>
      <c r="AM25" s="37"/>
      <c r="AN25" s="238"/>
      <c r="AO25" s="238"/>
      <c r="AP25" s="242"/>
      <c r="AQ25" s="238"/>
      <c r="AR25" s="238"/>
      <c r="AS25" s="238"/>
      <c r="AT25" s="238"/>
      <c r="AU25" s="238"/>
    </row>
    <row r="26" spans="2:47" s="238" customFormat="1" ht="64.400000000000006" customHeight="1">
      <c r="B26" s="101"/>
      <c r="C26" s="413"/>
      <c r="D26" s="410"/>
      <c r="E26" s="414"/>
      <c r="F26" s="414"/>
      <c r="G26" s="414"/>
      <c r="H26" s="239"/>
      <c r="I26" s="415"/>
      <c r="J26" s="416"/>
      <c r="K26" s="411"/>
      <c r="L26" s="411"/>
      <c r="M26" s="412"/>
      <c r="N26" s="412"/>
      <c r="O26" s="412"/>
      <c r="P26" s="412"/>
      <c r="Q26" s="412"/>
      <c r="R26" s="412"/>
      <c r="S26" s="412"/>
      <c r="T26" s="412"/>
      <c r="U26" s="412"/>
      <c r="V26" s="412"/>
      <c r="W26" s="412"/>
      <c r="X26" s="412"/>
      <c r="Y26" s="50"/>
      <c r="AB26" s="417"/>
      <c r="AC26" s="417"/>
      <c r="AD26" s="417"/>
      <c r="AE26" s="418"/>
      <c r="AJ26" s="37"/>
      <c r="AK26" s="37"/>
      <c r="AL26" s="37"/>
      <c r="AM26" s="37"/>
      <c r="AP26" s="242"/>
    </row>
    <row r="27" spans="2:47" ht="36" customHeight="1">
      <c r="B27" s="232" t="s">
        <v>37</v>
      </c>
      <c r="C27" s="233"/>
      <c r="D27" s="233"/>
      <c r="E27" s="231"/>
      <c r="F27" s="231"/>
      <c r="G27" s="30"/>
      <c r="H27" s="30"/>
      <c r="I27" s="273"/>
      <c r="J27" s="273"/>
      <c r="K27" s="273"/>
      <c r="L27" s="273"/>
      <c r="M27" s="273"/>
      <c r="N27" s="478"/>
      <c r="O27" s="478"/>
      <c r="P27" s="478"/>
      <c r="Q27" s="478"/>
      <c r="R27" s="478"/>
      <c r="S27" s="478"/>
      <c r="T27" s="478"/>
      <c r="U27" s="478"/>
      <c r="V27" s="478"/>
      <c r="W27" s="478"/>
      <c r="X27" s="478"/>
      <c r="Y27" s="25"/>
      <c r="AJ27" s="37"/>
      <c r="AK27" s="37"/>
      <c r="AL27" s="37"/>
      <c r="AM27" s="37"/>
      <c r="AN27" s="238"/>
      <c r="AO27" s="238"/>
      <c r="AP27" s="238"/>
      <c r="AQ27" s="238"/>
      <c r="AR27" s="238"/>
      <c r="AS27" s="238"/>
      <c r="AT27" s="238"/>
      <c r="AU27" s="238"/>
    </row>
    <row r="28" spans="2:47" ht="39" customHeight="1">
      <c r="B28" s="232"/>
      <c r="C28" s="224" t="s">
        <v>18</v>
      </c>
      <c r="D28" s="225" t="s">
        <v>19</v>
      </c>
      <c r="E28" s="226" t="s">
        <v>20</v>
      </c>
      <c r="F28" s="234" t="s">
        <v>38</v>
      </c>
      <c r="G28" s="485" t="s">
        <v>39</v>
      </c>
      <c r="H28" s="486"/>
      <c r="I28" s="408" t="s">
        <v>40</v>
      </c>
      <c r="J28" s="269" t="s">
        <v>25</v>
      </c>
      <c r="K28" s="408" t="s">
        <v>41</v>
      </c>
      <c r="L28" s="213" t="s">
        <v>27</v>
      </c>
      <c r="M28" s="542" t="s">
        <v>28</v>
      </c>
      <c r="N28" s="543"/>
      <c r="O28" s="543"/>
      <c r="P28" s="543"/>
      <c r="Q28" s="543"/>
      <c r="R28" s="543"/>
      <c r="S28" s="543"/>
      <c r="T28" s="543"/>
      <c r="U28" s="543"/>
      <c r="V28" s="543"/>
      <c r="W28" s="543"/>
      <c r="X28" s="544"/>
      <c r="Y28" s="25"/>
    </row>
    <row r="29" spans="2:47" ht="64.400000000000006" customHeight="1">
      <c r="B29" s="228"/>
      <c r="C29" s="229">
        <f>ROW()-MATCH("【補助対象外経費】",$B$1:$B1011,0)-1</f>
        <v>1</v>
      </c>
      <c r="D29" s="420"/>
      <c r="E29" s="262"/>
      <c r="F29" s="262"/>
      <c r="G29" s="487"/>
      <c r="H29" s="488"/>
      <c r="I29" s="270"/>
      <c r="J29" s="274"/>
      <c r="K29" s="456">
        <f t="shared" ref="K29:K33" si="4">IFERROR(ROUND($I29*(1+$J29),0),$I29)</f>
        <v>0</v>
      </c>
      <c r="L29" s="447"/>
      <c r="M29" s="483"/>
      <c r="N29" s="515"/>
      <c r="O29" s="515"/>
      <c r="P29" s="515"/>
      <c r="Q29" s="515"/>
      <c r="R29" s="515"/>
      <c r="S29" s="515"/>
      <c r="T29" s="515"/>
      <c r="U29" s="515"/>
      <c r="V29" s="515"/>
      <c r="W29" s="515"/>
      <c r="X29" s="484"/>
      <c r="Y29" s="25"/>
    </row>
    <row r="30" spans="2:47" ht="64.400000000000006" customHeight="1">
      <c r="B30" s="24"/>
      <c r="C30" s="229">
        <f>ROW()-MATCH("【補助対象外経費】",$B$1:$B1012,0)-1</f>
        <v>2</v>
      </c>
      <c r="D30" s="421"/>
      <c r="E30" s="262"/>
      <c r="F30" s="262"/>
      <c r="G30" s="487"/>
      <c r="H30" s="488"/>
      <c r="I30" s="270"/>
      <c r="J30" s="274"/>
      <c r="K30" s="456">
        <f t="shared" si="4"/>
        <v>0</v>
      </c>
      <c r="L30" s="447"/>
      <c r="M30" s="483"/>
      <c r="N30" s="515"/>
      <c r="O30" s="515"/>
      <c r="P30" s="515"/>
      <c r="Q30" s="515"/>
      <c r="R30" s="515"/>
      <c r="S30" s="515"/>
      <c r="T30" s="515"/>
      <c r="U30" s="515"/>
      <c r="V30" s="515"/>
      <c r="W30" s="515"/>
      <c r="X30" s="484"/>
      <c r="Y30" s="25"/>
    </row>
    <row r="31" spans="2:47" ht="64.400000000000006" customHeight="1">
      <c r="B31" s="24"/>
      <c r="C31" s="229">
        <f>ROW()-MATCH("【補助対象外経費】",$B$1:$B1013,0)-1</f>
        <v>3</v>
      </c>
      <c r="D31" s="421"/>
      <c r="E31" s="262"/>
      <c r="F31" s="262"/>
      <c r="G31" s="487"/>
      <c r="H31" s="488"/>
      <c r="I31" s="270"/>
      <c r="J31" s="274"/>
      <c r="K31" s="456">
        <f t="shared" si="4"/>
        <v>0</v>
      </c>
      <c r="L31" s="447"/>
      <c r="M31" s="483"/>
      <c r="N31" s="515"/>
      <c r="O31" s="515"/>
      <c r="P31" s="515"/>
      <c r="Q31" s="515"/>
      <c r="R31" s="515"/>
      <c r="S31" s="515"/>
      <c r="T31" s="515"/>
      <c r="U31" s="515"/>
      <c r="V31" s="515"/>
      <c r="W31" s="515"/>
      <c r="X31" s="484"/>
      <c r="Y31" s="25"/>
    </row>
    <row r="32" spans="2:47" ht="64.400000000000006" customHeight="1">
      <c r="B32" s="24"/>
      <c r="C32" s="229">
        <f>ROW()-MATCH("【補助対象外経費】",$B$1:$B1014,0)-1</f>
        <v>4</v>
      </c>
      <c r="D32" s="421"/>
      <c r="E32" s="262"/>
      <c r="F32" s="262"/>
      <c r="G32" s="487"/>
      <c r="H32" s="488"/>
      <c r="I32" s="270"/>
      <c r="J32" s="274"/>
      <c r="K32" s="456">
        <f t="shared" si="4"/>
        <v>0</v>
      </c>
      <c r="L32" s="447"/>
      <c r="M32" s="483"/>
      <c r="N32" s="515"/>
      <c r="O32" s="515"/>
      <c r="P32" s="515"/>
      <c r="Q32" s="515"/>
      <c r="R32" s="515"/>
      <c r="S32" s="515"/>
      <c r="T32" s="515"/>
      <c r="U32" s="515"/>
      <c r="V32" s="515"/>
      <c r="W32" s="515"/>
      <c r="X32" s="484"/>
      <c r="Y32" s="25"/>
    </row>
    <row r="33" spans="2:39" ht="64.400000000000006" customHeight="1">
      <c r="B33" s="24"/>
      <c r="C33" s="229">
        <f>ROW()-MATCH("【補助対象外経費】",$B$1:$B1015,0)-1</f>
        <v>5</v>
      </c>
      <c r="D33" s="421"/>
      <c r="E33" s="262"/>
      <c r="F33" s="262"/>
      <c r="G33" s="487"/>
      <c r="H33" s="488"/>
      <c r="I33" s="270"/>
      <c r="J33" s="274"/>
      <c r="K33" s="456">
        <f t="shared" si="4"/>
        <v>0</v>
      </c>
      <c r="L33" s="447"/>
      <c r="M33" s="483"/>
      <c r="N33" s="515"/>
      <c r="O33" s="515"/>
      <c r="P33" s="515"/>
      <c r="Q33" s="515"/>
      <c r="R33" s="515"/>
      <c r="S33" s="515"/>
      <c r="T33" s="515"/>
      <c r="U33" s="515"/>
      <c r="V33" s="515"/>
      <c r="W33" s="515"/>
      <c r="X33" s="484"/>
      <c r="Y33" s="25"/>
    </row>
    <row r="34" spans="2:39" s="254" customFormat="1" ht="18" customHeight="1" thickBot="1">
      <c r="B34" s="70"/>
      <c r="C34" s="61"/>
      <c r="D34" s="61"/>
      <c r="E34" s="276"/>
      <c r="F34" s="276"/>
      <c r="G34" s="61"/>
      <c r="H34" s="61"/>
      <c r="I34" s="62"/>
      <c r="J34" s="62"/>
      <c r="K34" s="62"/>
      <c r="L34" s="62"/>
      <c r="M34" s="62"/>
      <c r="N34" s="61"/>
      <c r="O34" s="61"/>
      <c r="P34" s="130"/>
      <c r="Q34" s="130"/>
      <c r="R34" s="61"/>
      <c r="S34" s="61"/>
      <c r="T34" s="130"/>
      <c r="U34" s="130"/>
      <c r="V34" s="130"/>
      <c r="W34" s="130"/>
      <c r="X34" s="61"/>
      <c r="Y34" s="277"/>
      <c r="AJ34" s="61"/>
      <c r="AK34" s="61"/>
      <c r="AL34" s="61"/>
      <c r="AM34" s="61"/>
    </row>
    <row r="35" spans="2:39" s="279" customFormat="1" ht="49.5" customHeight="1" thickBot="1">
      <c r="B35" s="278"/>
      <c r="C35" s="80"/>
      <c r="D35" s="80"/>
      <c r="G35" s="280"/>
      <c r="H35" s="280"/>
      <c r="I35" s="281" t="s">
        <v>42</v>
      </c>
      <c r="J35" s="282"/>
      <c r="K35" s="283">
        <f>ROUNDDOWN(SUM($K$11:$K$33),0)</f>
        <v>0</v>
      </c>
      <c r="L35" s="385"/>
      <c r="M35" s="284"/>
      <c r="N35" s="80"/>
      <c r="Y35" s="285"/>
      <c r="AJ35" s="80"/>
      <c r="AK35" s="286"/>
      <c r="AL35" s="80"/>
      <c r="AM35" s="80"/>
    </row>
    <row r="36" spans="2:39" s="279" customFormat="1" ht="24.75" customHeight="1">
      <c r="B36" s="278"/>
      <c r="C36" s="80"/>
      <c r="D36" s="80"/>
      <c r="G36" s="280"/>
      <c r="H36" s="280"/>
      <c r="I36" s="280"/>
      <c r="J36" s="284"/>
      <c r="K36" s="284"/>
      <c r="L36" s="385"/>
      <c r="M36" s="284"/>
      <c r="R36" s="532" t="s">
        <v>43</v>
      </c>
      <c r="S36" s="533"/>
      <c r="T36" s="534"/>
      <c r="U36" s="535" t="s">
        <v>44</v>
      </c>
      <c r="V36" s="536"/>
      <c r="W36" s="537"/>
      <c r="Y36" s="285"/>
      <c r="AJ36" s="80"/>
      <c r="AK36" s="286"/>
      <c r="AL36" s="80"/>
      <c r="AM36" s="80"/>
    </row>
    <row r="37" spans="2:39" s="279" customFormat="1" ht="24.75" customHeight="1">
      <c r="B37" s="278"/>
      <c r="C37" s="80"/>
      <c r="D37" s="80"/>
      <c r="G37" s="287"/>
      <c r="H37" s="287"/>
      <c r="I37" s="287"/>
      <c r="L37" s="386"/>
      <c r="O37" s="288"/>
      <c r="P37" s="288"/>
      <c r="Q37" s="288"/>
      <c r="R37" s="289" t="s">
        <v>45</v>
      </c>
      <c r="S37" s="290" t="s">
        <v>46</v>
      </c>
      <c r="T37" s="290" t="s">
        <v>47</v>
      </c>
      <c r="U37" s="289" t="s">
        <v>45</v>
      </c>
      <c r="V37" s="290" t="s">
        <v>46</v>
      </c>
      <c r="W37" s="290" t="s">
        <v>47</v>
      </c>
      <c r="Y37" s="285"/>
      <c r="AJ37" s="80"/>
      <c r="AK37" s="286"/>
      <c r="AL37" s="80"/>
      <c r="AM37" s="80"/>
    </row>
    <row r="38" spans="2:39" s="279" customFormat="1" ht="49.5" customHeight="1">
      <c r="B38" s="278"/>
      <c r="C38" s="80"/>
      <c r="D38" s="80"/>
      <c r="G38" s="280"/>
      <c r="H38" s="280"/>
      <c r="I38" s="291" t="s">
        <v>48</v>
      </c>
      <c r="J38" s="292"/>
      <c r="K38" s="293">
        <f>ROUNDDOWN(SUM($I$11:$I$33),0)</f>
        <v>0</v>
      </c>
      <c r="L38" s="470"/>
      <c r="M38" s="471"/>
      <c r="N38" s="389" t="s">
        <v>49</v>
      </c>
      <c r="O38" s="252" t="s">
        <v>50</v>
      </c>
      <c r="P38" s="294"/>
      <c r="Q38" s="295"/>
      <c r="R38" s="296">
        <f>ROUNDDOWN(SUM(R39:R41,R43:R44),0)</f>
        <v>0</v>
      </c>
      <c r="S38" s="297">
        <f>ROUNDDOWN(SUM(S39:S41,S43:S44),0)</f>
        <v>0</v>
      </c>
      <c r="T38" s="297">
        <f>S38-R38</f>
        <v>0</v>
      </c>
      <c r="U38" s="297">
        <f>IF($U$6=0,0,ROUNDDOWN(R38/$U$6,0))</f>
        <v>0</v>
      </c>
      <c r="V38" s="297">
        <f t="shared" ref="V38:V46" si="5">IF($U$6=0,0,ROUNDDOWN(S38/$U$6,0))</f>
        <v>0</v>
      </c>
      <c r="W38" s="297">
        <f t="shared" ref="W38:W46" si="6">IF($U$6=0,0,ROUNDDOWN(T38/$U$6,0))</f>
        <v>0</v>
      </c>
      <c r="Y38" s="285"/>
      <c r="AJ38" s="80"/>
      <c r="AK38" s="286"/>
      <c r="AL38" s="80"/>
      <c r="AM38" s="80"/>
    </row>
    <row r="39" spans="2:39" s="279" customFormat="1" ht="49.5" customHeight="1" thickBot="1">
      <c r="B39" s="278"/>
      <c r="C39" s="80"/>
      <c r="D39" s="80"/>
      <c r="G39" s="280"/>
      <c r="H39" s="280"/>
      <c r="I39" s="280"/>
      <c r="J39" s="284"/>
      <c r="K39" s="284"/>
      <c r="L39" s="470"/>
      <c r="M39" s="471"/>
      <c r="N39" s="390"/>
      <c r="O39" s="529" t="s">
        <v>51</v>
      </c>
      <c r="P39" s="530"/>
      <c r="Q39" s="531"/>
      <c r="R39" s="298">
        <f>ROUNDDOWN(SUMIF($F$11:$F$25,$O39,$I$11:$I$25),0)</f>
        <v>0</v>
      </c>
      <c r="S39" s="299">
        <f>ROUNDDOWN(SUMIF($F$11:$F$25,$O39,$K$11:$K$25),0)</f>
        <v>0</v>
      </c>
      <c r="T39" s="300">
        <f t="shared" ref="T39:T45" si="7">S39-R39</f>
        <v>0</v>
      </c>
      <c r="U39" s="301">
        <f t="shared" ref="U39:U46" si="8">IF($U$6=0,0,ROUNDDOWN(R39/$U$6,0))</f>
        <v>0</v>
      </c>
      <c r="V39" s="302">
        <f t="shared" si="5"/>
        <v>0</v>
      </c>
      <c r="W39" s="303">
        <f t="shared" si="6"/>
        <v>0</v>
      </c>
      <c r="Y39" s="285"/>
      <c r="AJ39" s="80"/>
      <c r="AK39" s="286"/>
      <c r="AL39" s="80"/>
      <c r="AM39" s="80"/>
    </row>
    <row r="40" spans="2:39" s="279" customFormat="1" ht="49.5" customHeight="1" thickBot="1">
      <c r="B40" s="278"/>
      <c r="C40" s="80"/>
      <c r="D40" s="80"/>
      <c r="G40" s="280"/>
      <c r="H40" s="280"/>
      <c r="I40" s="281" t="s">
        <v>52</v>
      </c>
      <c r="J40" s="292"/>
      <c r="K40" s="283">
        <f>IF($K$42&gt;0.1,ROUNDDOWN(SUM($K$11:$K$25),0)-$K$46,ROUNDDOWN((SUM($K$11:$K$25)),0))</f>
        <v>0</v>
      </c>
      <c r="L40" s="388"/>
      <c r="M40" s="387"/>
      <c r="N40" s="390"/>
      <c r="O40" s="492" t="s">
        <v>53</v>
      </c>
      <c r="P40" s="493"/>
      <c r="Q40" s="494"/>
      <c r="R40" s="304">
        <f>ROUNDDOWN(SUMIF($F$11:$F$25,$O40,$I$11:$I$25),0)</f>
        <v>0</v>
      </c>
      <c r="S40" s="299">
        <f>ROUNDDOWN(SUMIF($F$11:$F$25,$O40,$K$11:$K$25),0)</f>
        <v>0</v>
      </c>
      <c r="T40" s="305">
        <f t="shared" si="7"/>
        <v>0</v>
      </c>
      <c r="U40" s="300">
        <f t="shared" si="8"/>
        <v>0</v>
      </c>
      <c r="V40" s="306">
        <f t="shared" si="5"/>
        <v>0</v>
      </c>
      <c r="W40" s="307">
        <f t="shared" si="6"/>
        <v>0</v>
      </c>
      <c r="Y40" s="285"/>
      <c r="AJ40" s="80"/>
      <c r="AK40" s="286"/>
      <c r="AL40" s="80"/>
      <c r="AM40" s="80"/>
    </row>
    <row r="41" spans="2:39" s="279" customFormat="1" ht="49.5" customHeight="1" thickBot="1">
      <c r="B41" s="278"/>
      <c r="C41" s="80"/>
      <c r="D41" s="80"/>
      <c r="F41" s="308"/>
      <c r="G41" s="80"/>
      <c r="H41" s="80"/>
      <c r="I41" s="280"/>
      <c r="J41" s="284"/>
      <c r="K41" s="284"/>
      <c r="L41" s="468"/>
      <c r="M41" s="469"/>
      <c r="N41" s="390"/>
      <c r="O41" s="492" t="s">
        <v>54</v>
      </c>
      <c r="P41" s="493"/>
      <c r="Q41" s="494"/>
      <c r="R41" s="304">
        <f>ROUNDDOWN(SUMIF($F$11:$F$25,$O41,$I$11:$I$25),0)</f>
        <v>0</v>
      </c>
      <c r="S41" s="299">
        <f>ROUNDDOWN(SUMIF($F$11:$F$25,$O41,$K$11:$K$25),0)</f>
        <v>0</v>
      </c>
      <c r="T41" s="305">
        <f t="shared" si="7"/>
        <v>0</v>
      </c>
      <c r="U41" s="300">
        <f t="shared" si="8"/>
        <v>0</v>
      </c>
      <c r="V41" s="306">
        <f t="shared" si="5"/>
        <v>0</v>
      </c>
      <c r="W41" s="307">
        <f t="shared" si="6"/>
        <v>0</v>
      </c>
      <c r="Y41" s="285"/>
      <c r="AJ41" s="80"/>
      <c r="AK41" s="286"/>
      <c r="AL41" s="80"/>
      <c r="AM41" s="80"/>
    </row>
    <row r="42" spans="2:39" s="279" customFormat="1" ht="49.5" customHeight="1" thickBot="1">
      <c r="B42" s="278"/>
      <c r="C42" s="80"/>
      <c r="D42" s="80"/>
      <c r="F42" s="308"/>
      <c r="G42" s="309"/>
      <c r="H42" s="309"/>
      <c r="I42" s="281" t="s">
        <v>55</v>
      </c>
      <c r="J42" s="310"/>
      <c r="K42" s="235">
        <f>IF(SUM($K$11:$K$25)&gt;0,SUMIF($F$11:$F$25,"広告・宣伝費",$K$11:$K$25)/SUM($K$11:$K$25),0)</f>
        <v>0</v>
      </c>
      <c r="L42" s="468"/>
      <c r="M42" s="469"/>
      <c r="N42" s="390"/>
      <c r="O42" s="495" t="s">
        <v>56</v>
      </c>
      <c r="P42" s="496"/>
      <c r="Q42" s="497"/>
      <c r="R42" s="304">
        <f>ROUNDDOWN(SUMIF($G$11:$G$25,"会場施設使用料",$I$11:$I$25),0)</f>
        <v>0</v>
      </c>
      <c r="S42" s="299">
        <f>ROUNDDOWN(SUMIF($G$11:$G$25,"会場施設使用料",$K$11:$K$25),0)</f>
        <v>0</v>
      </c>
      <c r="T42" s="305">
        <f t="shared" si="7"/>
        <v>0</v>
      </c>
      <c r="U42" s="300">
        <f t="shared" si="8"/>
        <v>0</v>
      </c>
      <c r="V42" s="306">
        <f t="shared" si="5"/>
        <v>0</v>
      </c>
      <c r="W42" s="307">
        <f t="shared" si="6"/>
        <v>0</v>
      </c>
      <c r="Y42" s="285"/>
      <c r="AJ42" s="80"/>
      <c r="AK42" s="286"/>
      <c r="AL42" s="80"/>
      <c r="AM42" s="80"/>
    </row>
    <row r="43" spans="2:39" s="279" customFormat="1" ht="49.5" customHeight="1">
      <c r="B43" s="278"/>
      <c r="C43" s="80"/>
      <c r="D43" s="80"/>
      <c r="F43" s="308"/>
      <c r="G43" s="80"/>
      <c r="H43" s="80"/>
      <c r="I43" s="80"/>
      <c r="L43" s="468"/>
      <c r="M43" s="469"/>
      <c r="N43" s="390"/>
      <c r="O43" s="498" t="s">
        <v>57</v>
      </c>
      <c r="P43" s="499"/>
      <c r="Q43" s="500"/>
      <c r="R43" s="304">
        <f>ROUNDDOWN(SUMIF($F$11:$F$25,$O43,$I$11:$I$25),0)</f>
        <v>0</v>
      </c>
      <c r="S43" s="299">
        <f>ROUNDDOWN(SUMIF($F$11:$F$25,$O43,$K$11:$K$25),0)</f>
        <v>0</v>
      </c>
      <c r="T43" s="305">
        <f t="shared" si="7"/>
        <v>0</v>
      </c>
      <c r="U43" s="300">
        <f t="shared" si="8"/>
        <v>0</v>
      </c>
      <c r="V43" s="306">
        <f t="shared" si="5"/>
        <v>0</v>
      </c>
      <c r="W43" s="307">
        <f t="shared" si="6"/>
        <v>0</v>
      </c>
      <c r="Y43" s="285"/>
      <c r="AJ43" s="80"/>
      <c r="AK43" s="286"/>
      <c r="AL43" s="80"/>
      <c r="AM43" s="80"/>
    </row>
    <row r="44" spans="2:39" s="279" customFormat="1" ht="49.5" customHeight="1">
      <c r="B44" s="278"/>
      <c r="C44" s="80"/>
      <c r="D44" s="80"/>
      <c r="F44" s="308"/>
      <c r="G44" s="309"/>
      <c r="H44" s="309"/>
      <c r="I44" s="311" t="s">
        <v>58</v>
      </c>
      <c r="J44" s="295"/>
      <c r="K44" s="293">
        <f>IF($K$42&gt;0.1,ROUNDDOWN((SUM($K$11:$K$25)*0.1),0),ROUNDDOWN((SUMIF($F$11:$F$25,"広告・宣伝費",$K$11:$K$25)),0))</f>
        <v>0</v>
      </c>
      <c r="L44" s="468"/>
      <c r="M44" s="469"/>
      <c r="N44" s="390"/>
      <c r="O44" s="501" t="s">
        <v>59</v>
      </c>
      <c r="P44" s="502"/>
      <c r="Q44" s="503"/>
      <c r="R44" s="312">
        <f>IF($K$42&gt;0.1,ROUNDDOWN((SUM($I$11:$I$25)*0.1),0),ROUNDDOWN((SUMIF($F$11:$F$25,"広告・宣伝費",$I$11:$I$25)),0))</f>
        <v>0</v>
      </c>
      <c r="S44" s="299">
        <f>ROUNDDOWN(SUMIF($F$11:$F$25,"広告・宣伝費",$K$11:$K$25)-$K$46,0)</f>
        <v>0</v>
      </c>
      <c r="T44" s="313">
        <f t="shared" si="7"/>
        <v>0</v>
      </c>
      <c r="U44" s="314">
        <f t="shared" si="8"/>
        <v>0</v>
      </c>
      <c r="V44" s="315">
        <f t="shared" si="5"/>
        <v>0</v>
      </c>
      <c r="W44" s="316">
        <f t="shared" si="6"/>
        <v>0</v>
      </c>
      <c r="Y44" s="285"/>
      <c r="AJ44" s="80"/>
      <c r="AK44" s="286"/>
      <c r="AL44" s="80"/>
      <c r="AM44" s="80"/>
    </row>
    <row r="45" spans="2:39" s="279" customFormat="1" ht="49.5" customHeight="1" thickBot="1">
      <c r="B45" s="278"/>
      <c r="C45" s="80"/>
      <c r="D45" s="80"/>
      <c r="F45" s="308"/>
      <c r="G45" s="317"/>
      <c r="H45" s="317"/>
      <c r="I45" s="80"/>
      <c r="J45" s="308"/>
      <c r="L45" s="468"/>
      <c r="M45" s="469"/>
      <c r="N45" s="253" t="s">
        <v>60</v>
      </c>
      <c r="O45" s="253" t="s">
        <v>61</v>
      </c>
      <c r="P45" s="318"/>
      <c r="Q45" s="318"/>
      <c r="R45" s="319">
        <f>ROUNDDOWN(SUMIF($F$11:$F$25,$O45,$I$11:$I$25),0)</f>
        <v>0</v>
      </c>
      <c r="S45" s="319">
        <f>ROUNDDOWN(SUMIF($F$11:$F$25,$O45,$K$11:$K$25),0)</f>
        <v>0</v>
      </c>
      <c r="T45" s="320">
        <f t="shared" si="7"/>
        <v>0</v>
      </c>
      <c r="U45" s="320">
        <f t="shared" si="8"/>
        <v>0</v>
      </c>
      <c r="V45" s="321">
        <f t="shared" si="5"/>
        <v>0</v>
      </c>
      <c r="W45" s="322">
        <f t="shared" si="6"/>
        <v>0</v>
      </c>
      <c r="Y45" s="285"/>
      <c r="AJ45" s="80"/>
      <c r="AK45" s="286"/>
      <c r="AL45" s="80"/>
      <c r="AM45" s="80"/>
    </row>
    <row r="46" spans="2:39" s="279" customFormat="1" ht="49.5" customHeight="1" thickTop="1">
      <c r="B46" s="278"/>
      <c r="C46" s="80"/>
      <c r="D46" s="80"/>
      <c r="G46" s="323"/>
      <c r="H46" s="323"/>
      <c r="I46" s="311" t="s">
        <v>62</v>
      </c>
      <c r="J46" s="295"/>
      <c r="K46" s="293">
        <f>IF($K$42&gt;0.1,ROUNDDOWN(SUMIF($F$11:$F$25,"広告・宣伝費",$K$11:$K$25),0)-$K$44,0)</f>
        <v>0</v>
      </c>
      <c r="L46" s="468"/>
      <c r="M46" s="469"/>
      <c r="N46" s="391" t="s">
        <v>63</v>
      </c>
      <c r="O46" s="324"/>
      <c r="P46" s="324"/>
      <c r="Q46" s="324"/>
      <c r="R46" s="325">
        <f>ROUNDDOWN(SUM(R38,R45),0)</f>
        <v>0</v>
      </c>
      <c r="S46" s="326">
        <f>ROUNDDOWN(SUM(S38,S45),0)</f>
        <v>0</v>
      </c>
      <c r="T46" s="314">
        <f t="shared" ref="T46" si="9">SUM(T38,T45)</f>
        <v>0</v>
      </c>
      <c r="U46" s="327">
        <f t="shared" si="8"/>
        <v>0</v>
      </c>
      <c r="V46" s="328">
        <f t="shared" si="5"/>
        <v>0</v>
      </c>
      <c r="W46" s="316">
        <f t="shared" si="6"/>
        <v>0</v>
      </c>
      <c r="Y46" s="285"/>
      <c r="AJ46" s="80"/>
      <c r="AK46" s="286"/>
      <c r="AL46" s="80"/>
      <c r="AM46" s="80"/>
    </row>
    <row r="47" spans="2:39" s="279" customFormat="1" ht="75" customHeight="1">
      <c r="B47" s="278"/>
      <c r="C47" s="80"/>
      <c r="D47" s="80"/>
      <c r="G47" s="323"/>
      <c r="H47" s="323"/>
      <c r="I47" s="308"/>
      <c r="J47" s="308"/>
      <c r="K47" s="308"/>
      <c r="L47" s="308"/>
      <c r="M47" s="308"/>
      <c r="P47" s="288"/>
      <c r="Q47" s="288"/>
      <c r="R47" s="308"/>
      <c r="Y47" s="285"/>
      <c r="AJ47" s="80"/>
      <c r="AK47" s="286"/>
      <c r="AL47" s="80"/>
      <c r="AM47" s="80"/>
    </row>
    <row r="48" spans="2:39" s="254" customFormat="1" ht="15" customHeight="1" thickBot="1">
      <c r="B48" s="125"/>
      <c r="C48" s="329"/>
      <c r="D48" s="329"/>
      <c r="E48" s="330"/>
      <c r="F48" s="330"/>
      <c r="G48" s="329"/>
      <c r="H48" s="329"/>
      <c r="I48" s="331"/>
      <c r="J48" s="331"/>
      <c r="K48" s="331"/>
      <c r="L48" s="331"/>
      <c r="M48" s="331"/>
      <c r="N48" s="329"/>
      <c r="O48" s="329"/>
      <c r="P48" s="332"/>
      <c r="Q48" s="332"/>
      <c r="R48" s="329"/>
      <c r="S48" s="329"/>
      <c r="T48" s="332"/>
      <c r="U48" s="332"/>
      <c r="V48" s="332"/>
      <c r="W48" s="332"/>
      <c r="X48" s="329"/>
      <c r="Y48" s="333"/>
      <c r="AJ48" s="61"/>
      <c r="AK48" s="61"/>
      <c r="AL48" s="61"/>
      <c r="AM48" s="61"/>
    </row>
    <row r="49" spans="2:39" s="254" customFormat="1" ht="15" customHeight="1" thickBot="1">
      <c r="B49" s="61"/>
      <c r="C49" s="61"/>
      <c r="D49" s="61"/>
      <c r="E49" s="276"/>
      <c r="F49" s="276"/>
      <c r="G49" s="61"/>
      <c r="H49" s="61"/>
      <c r="I49" s="62"/>
      <c r="J49" s="62"/>
      <c r="K49" s="62"/>
      <c r="L49" s="62"/>
      <c r="M49" s="62"/>
      <c r="N49" s="61"/>
      <c r="O49" s="61"/>
      <c r="P49" s="130"/>
      <c r="Q49" s="130"/>
      <c r="R49" s="61"/>
      <c r="S49" s="61"/>
      <c r="T49" s="130"/>
      <c r="U49" s="130"/>
      <c r="V49" s="130"/>
      <c r="W49" s="130"/>
      <c r="X49" s="61"/>
      <c r="AJ49" s="61"/>
      <c r="AK49" s="61"/>
      <c r="AL49" s="61"/>
      <c r="AM49" s="61"/>
    </row>
    <row r="50" spans="2:39" s="254" customFormat="1" ht="32.25" customHeight="1">
      <c r="B50" s="259" t="s">
        <v>64</v>
      </c>
      <c r="C50" s="67"/>
      <c r="D50" s="67"/>
      <c r="E50" s="334"/>
      <c r="F50" s="334"/>
      <c r="G50" s="67"/>
      <c r="H50" s="67"/>
      <c r="I50" s="335"/>
      <c r="J50" s="335"/>
      <c r="K50" s="335"/>
      <c r="L50" s="335"/>
      <c r="M50" s="335"/>
      <c r="N50" s="67"/>
      <c r="O50" s="67"/>
      <c r="P50" s="336"/>
      <c r="Q50" s="336"/>
      <c r="R50" s="67"/>
      <c r="S50" s="67"/>
      <c r="T50" s="336"/>
      <c r="U50" s="336"/>
      <c r="V50" s="336"/>
      <c r="W50" s="336"/>
      <c r="X50" s="67"/>
      <c r="Y50" s="176"/>
      <c r="AJ50" s="61"/>
      <c r="AK50" s="61"/>
      <c r="AL50" s="61"/>
      <c r="AM50" s="61"/>
    </row>
    <row r="51" spans="2:39" s="254" customFormat="1" ht="39" customHeight="1">
      <c r="B51" s="70"/>
      <c r="C51" s="49" t="s">
        <v>18</v>
      </c>
      <c r="D51" s="523" t="s">
        <v>65</v>
      </c>
      <c r="E51" s="524"/>
      <c r="F51" s="207" t="s">
        <v>66</v>
      </c>
      <c r="G51" s="464" t="s">
        <v>67</v>
      </c>
      <c r="H51" s="465"/>
      <c r="I51" s="337" t="s">
        <v>68</v>
      </c>
      <c r="J51" s="337" t="s">
        <v>69</v>
      </c>
      <c r="K51" s="337" t="s">
        <v>70</v>
      </c>
      <c r="L51" s="472" t="s">
        <v>28</v>
      </c>
      <c r="M51" s="473"/>
      <c r="N51" s="473"/>
      <c r="O51" s="473"/>
      <c r="P51" s="473"/>
      <c r="Q51" s="473"/>
      <c r="R51" s="473"/>
      <c r="S51" s="473"/>
      <c r="T51" s="473"/>
      <c r="U51" s="473"/>
      <c r="V51" s="473"/>
      <c r="W51" s="473"/>
      <c r="X51" s="474"/>
      <c r="Y51" s="277"/>
      <c r="AJ51" s="61"/>
      <c r="AK51" s="61"/>
      <c r="AL51" s="61"/>
      <c r="AM51" s="61"/>
    </row>
    <row r="52" spans="2:39" s="254" customFormat="1" ht="64.400000000000006" customHeight="1">
      <c r="B52" s="70"/>
      <c r="C52" s="195">
        <f>ROW()-MATCH("【収入】",$B$1:$B1034,0)-1</f>
        <v>1</v>
      </c>
      <c r="D52" s="525" t="s">
        <v>71</v>
      </c>
      <c r="E52" s="526"/>
      <c r="F52" s="251"/>
      <c r="G52" s="466"/>
      <c r="H52" s="467"/>
      <c r="I52" s="457">
        <f>$K$52/(1+$J$52)</f>
        <v>0</v>
      </c>
      <c r="J52" s="338">
        <v>0.1</v>
      </c>
      <c r="K52" s="339">
        <f>$T$69</f>
        <v>0</v>
      </c>
      <c r="L52" s="475"/>
      <c r="M52" s="476"/>
      <c r="N52" s="476"/>
      <c r="O52" s="476"/>
      <c r="P52" s="476"/>
      <c r="Q52" s="476"/>
      <c r="R52" s="476"/>
      <c r="S52" s="476"/>
      <c r="T52" s="476"/>
      <c r="U52" s="476"/>
      <c r="V52" s="476"/>
      <c r="W52" s="476"/>
      <c r="X52" s="477"/>
      <c r="Y52" s="277"/>
      <c r="AJ52" s="61"/>
      <c r="AK52" s="61"/>
      <c r="AL52" s="61"/>
      <c r="AM52" s="61"/>
    </row>
    <row r="53" spans="2:39" ht="64.400000000000006" customHeight="1">
      <c r="B53" s="24"/>
      <c r="C53" s="229">
        <f>ROW()-MATCH("【収入】",$B$1:$B1035,0)-1</f>
        <v>2</v>
      </c>
      <c r="D53" s="527"/>
      <c r="E53" s="528"/>
      <c r="F53" s="266" t="s">
        <v>72</v>
      </c>
      <c r="G53" s="483"/>
      <c r="H53" s="484"/>
      <c r="I53" s="270"/>
      <c r="J53" s="271"/>
      <c r="K53" s="456">
        <f t="shared" ref="K53:K60" si="10">IFERROR(ROUND($I53*(1+$J53),0),$I53)</f>
        <v>0</v>
      </c>
      <c r="L53" s="489"/>
      <c r="M53" s="490"/>
      <c r="N53" s="490"/>
      <c r="O53" s="490"/>
      <c r="P53" s="490"/>
      <c r="Q53" s="490"/>
      <c r="R53" s="490"/>
      <c r="S53" s="490"/>
      <c r="T53" s="490"/>
      <c r="U53" s="490"/>
      <c r="V53" s="490"/>
      <c r="W53" s="490"/>
      <c r="X53" s="491"/>
      <c r="Y53" s="25"/>
    </row>
    <row r="54" spans="2:39" ht="64.400000000000006" customHeight="1">
      <c r="B54" s="24"/>
      <c r="C54" s="229">
        <f>ROW()-MATCH("【収入】",$B$1:$B1036,0)-1</f>
        <v>3</v>
      </c>
      <c r="D54" s="527"/>
      <c r="E54" s="528"/>
      <c r="F54" s="266" t="s">
        <v>73</v>
      </c>
      <c r="G54" s="483"/>
      <c r="H54" s="484"/>
      <c r="I54" s="270"/>
      <c r="J54" s="271"/>
      <c r="K54" s="456">
        <f t="shared" si="10"/>
        <v>0</v>
      </c>
      <c r="L54" s="489"/>
      <c r="M54" s="490"/>
      <c r="N54" s="490"/>
      <c r="O54" s="490"/>
      <c r="P54" s="490"/>
      <c r="Q54" s="490"/>
      <c r="R54" s="490"/>
      <c r="S54" s="490"/>
      <c r="T54" s="490"/>
      <c r="U54" s="490"/>
      <c r="V54" s="490"/>
      <c r="W54" s="490"/>
      <c r="X54" s="491"/>
      <c r="Y54" s="25"/>
    </row>
    <row r="55" spans="2:39" ht="64.400000000000006" customHeight="1">
      <c r="B55" s="24"/>
      <c r="C55" s="229">
        <f>ROW()-MATCH("【収入】",$B$1:$B1037,0)-1</f>
        <v>4</v>
      </c>
      <c r="D55" s="527"/>
      <c r="E55" s="528"/>
      <c r="F55" s="266" t="s">
        <v>74</v>
      </c>
      <c r="G55" s="483"/>
      <c r="H55" s="484"/>
      <c r="I55" s="270"/>
      <c r="J55" s="271"/>
      <c r="K55" s="456">
        <f t="shared" si="10"/>
        <v>0</v>
      </c>
      <c r="L55" s="489"/>
      <c r="M55" s="490"/>
      <c r="N55" s="490"/>
      <c r="O55" s="490"/>
      <c r="P55" s="490"/>
      <c r="Q55" s="490"/>
      <c r="R55" s="490"/>
      <c r="S55" s="490"/>
      <c r="T55" s="490"/>
      <c r="U55" s="490"/>
      <c r="V55" s="490"/>
      <c r="W55" s="490"/>
      <c r="X55" s="491"/>
      <c r="Y55" s="25"/>
    </row>
    <row r="56" spans="2:39" ht="64.400000000000006" customHeight="1">
      <c r="B56" s="24"/>
      <c r="C56" s="229">
        <f>ROW()-MATCH("【収入】",$B$1:$B1038,0)-1</f>
        <v>5</v>
      </c>
      <c r="D56" s="527"/>
      <c r="E56" s="528"/>
      <c r="F56" s="266" t="s">
        <v>75</v>
      </c>
      <c r="G56" s="483"/>
      <c r="H56" s="484"/>
      <c r="I56" s="270"/>
      <c r="J56" s="271"/>
      <c r="K56" s="456">
        <f t="shared" si="10"/>
        <v>0</v>
      </c>
      <c r="L56" s="489"/>
      <c r="M56" s="490"/>
      <c r="N56" s="490"/>
      <c r="O56" s="490"/>
      <c r="P56" s="490"/>
      <c r="Q56" s="490"/>
      <c r="R56" s="490"/>
      <c r="S56" s="490"/>
      <c r="T56" s="490"/>
      <c r="U56" s="490"/>
      <c r="V56" s="490"/>
      <c r="W56" s="490"/>
      <c r="X56" s="491"/>
      <c r="Y56" s="25"/>
    </row>
    <row r="57" spans="2:39" ht="64.400000000000006" customHeight="1">
      <c r="B57" s="24"/>
      <c r="C57" s="229">
        <f>ROW()-MATCH("【収入】",$B$1:$B1039,0)-1</f>
        <v>6</v>
      </c>
      <c r="D57" s="527"/>
      <c r="E57" s="528"/>
      <c r="F57" s="266" t="s">
        <v>76</v>
      </c>
      <c r="G57" s="483"/>
      <c r="H57" s="484"/>
      <c r="I57" s="270"/>
      <c r="J57" s="271"/>
      <c r="K57" s="456">
        <f t="shared" si="10"/>
        <v>0</v>
      </c>
      <c r="L57" s="489"/>
      <c r="M57" s="490"/>
      <c r="N57" s="490"/>
      <c r="O57" s="490"/>
      <c r="P57" s="490"/>
      <c r="Q57" s="490"/>
      <c r="R57" s="490"/>
      <c r="S57" s="490"/>
      <c r="T57" s="490"/>
      <c r="U57" s="490"/>
      <c r="V57" s="490"/>
      <c r="W57" s="490"/>
      <c r="X57" s="491"/>
      <c r="Y57" s="25"/>
    </row>
    <row r="58" spans="2:39" ht="64.400000000000006" customHeight="1">
      <c r="B58" s="24"/>
      <c r="C58" s="229">
        <f>ROW()-MATCH("【収入】",$B$1:$B1040,0)-1</f>
        <v>7</v>
      </c>
      <c r="D58" s="527"/>
      <c r="E58" s="528"/>
      <c r="F58" s="265" t="s">
        <v>77</v>
      </c>
      <c r="G58" s="504"/>
      <c r="H58" s="505"/>
      <c r="I58" s="270"/>
      <c r="J58" s="271"/>
      <c r="K58" s="456">
        <f t="shared" si="10"/>
        <v>0</v>
      </c>
      <c r="L58" s="489"/>
      <c r="M58" s="490"/>
      <c r="N58" s="490"/>
      <c r="O58" s="490"/>
      <c r="P58" s="490"/>
      <c r="Q58" s="490"/>
      <c r="R58" s="490"/>
      <c r="S58" s="490"/>
      <c r="T58" s="490"/>
      <c r="U58" s="490"/>
      <c r="V58" s="490"/>
      <c r="W58" s="490"/>
      <c r="X58" s="491"/>
      <c r="Y58" s="25"/>
    </row>
    <row r="59" spans="2:39" ht="64.400000000000006" customHeight="1">
      <c r="B59" s="24"/>
      <c r="C59" s="229">
        <f>ROW()-MATCH("【収入】",$B$1:$B1041,0)-1</f>
        <v>8</v>
      </c>
      <c r="D59" s="527"/>
      <c r="E59" s="528"/>
      <c r="F59" s="265" t="s">
        <v>77</v>
      </c>
      <c r="G59" s="504"/>
      <c r="H59" s="505"/>
      <c r="I59" s="270"/>
      <c r="J59" s="271"/>
      <c r="K59" s="456">
        <f t="shared" si="10"/>
        <v>0</v>
      </c>
      <c r="L59" s="489"/>
      <c r="M59" s="490"/>
      <c r="N59" s="490"/>
      <c r="O59" s="490"/>
      <c r="P59" s="490"/>
      <c r="Q59" s="490"/>
      <c r="R59" s="490"/>
      <c r="S59" s="490"/>
      <c r="T59" s="490"/>
      <c r="U59" s="490"/>
      <c r="V59" s="490"/>
      <c r="W59" s="490"/>
      <c r="X59" s="491"/>
      <c r="Y59" s="25"/>
    </row>
    <row r="60" spans="2:39" ht="64.400000000000006" customHeight="1">
      <c r="B60" s="24"/>
      <c r="C60" s="229">
        <f>ROW()-MATCH("【収入】",$B$1:$B1042,0)-1</f>
        <v>9</v>
      </c>
      <c r="D60" s="527"/>
      <c r="E60" s="528"/>
      <c r="F60" s="265" t="s">
        <v>77</v>
      </c>
      <c r="G60" s="510"/>
      <c r="H60" s="511"/>
      <c r="I60" s="270"/>
      <c r="J60" s="271"/>
      <c r="K60" s="456">
        <f t="shared" si="10"/>
        <v>0</v>
      </c>
      <c r="L60" s="489"/>
      <c r="M60" s="490"/>
      <c r="N60" s="490"/>
      <c r="O60" s="490"/>
      <c r="P60" s="490"/>
      <c r="Q60" s="490"/>
      <c r="R60" s="490"/>
      <c r="S60" s="490"/>
      <c r="T60" s="490"/>
      <c r="U60" s="490"/>
      <c r="V60" s="490"/>
      <c r="W60" s="490"/>
      <c r="X60" s="491"/>
      <c r="Y60" s="25"/>
    </row>
    <row r="61" spans="2:39" ht="15" customHeight="1" thickBot="1">
      <c r="B61" s="24"/>
      <c r="C61" s="30"/>
      <c r="D61" s="30"/>
      <c r="E61" s="30"/>
      <c r="F61" s="236"/>
      <c r="G61" s="30"/>
      <c r="H61" s="30"/>
      <c r="I61" s="273"/>
      <c r="J61" s="273"/>
      <c r="K61" s="273"/>
      <c r="L61" s="273"/>
      <c r="M61" s="273"/>
      <c r="N61" s="30"/>
      <c r="O61" s="30"/>
      <c r="P61" s="340"/>
      <c r="Q61" s="340"/>
      <c r="R61" s="30"/>
      <c r="S61" s="30"/>
      <c r="T61" s="340"/>
      <c r="U61" s="340"/>
      <c r="V61" s="340"/>
      <c r="W61" s="340"/>
      <c r="X61" s="30"/>
      <c r="Y61" s="25"/>
    </row>
    <row r="62" spans="2:39" s="279" customFormat="1" ht="48.75" customHeight="1" thickBot="1">
      <c r="B62" s="278"/>
      <c r="C62" s="80"/>
      <c r="D62" s="80"/>
      <c r="E62" s="80"/>
      <c r="F62" s="80"/>
      <c r="G62" s="341"/>
      <c r="H62" s="342" t="s">
        <v>78</v>
      </c>
      <c r="I62" s="293">
        <f>ROUNDDOWN(SUM($I$52:$I$60),0)</f>
        <v>0</v>
      </c>
      <c r="J62" s="281" t="s">
        <v>79</v>
      </c>
      <c r="K62" s="343">
        <f>ROUNDDOWN(SUM($K$52:$K$60),0)</f>
        <v>0</v>
      </c>
      <c r="L62" s="388"/>
      <c r="M62" s="308"/>
      <c r="N62" s="80"/>
      <c r="O62" s="291" t="s">
        <v>80</v>
      </c>
      <c r="P62" s="507">
        <f>ROUNDDOWN(SUM($K$53:$K$54),0)</f>
        <v>0</v>
      </c>
      <c r="Q62" s="508"/>
      <c r="R62" s="509"/>
      <c r="S62" s="80"/>
      <c r="T62" s="80"/>
      <c r="U62" s="80"/>
      <c r="V62" s="80"/>
      <c r="W62" s="80"/>
      <c r="X62" s="80"/>
      <c r="Y62" s="285"/>
      <c r="AJ62" s="80"/>
      <c r="AK62" s="80"/>
      <c r="AL62" s="80"/>
      <c r="AM62" s="80"/>
    </row>
    <row r="63" spans="2:39" s="254" customFormat="1" ht="15" customHeight="1" thickBot="1">
      <c r="B63" s="125"/>
      <c r="C63" s="329"/>
      <c r="D63" s="329"/>
      <c r="E63" s="329"/>
      <c r="F63" s="329"/>
      <c r="G63" s="113"/>
      <c r="H63" s="329"/>
      <c r="I63" s="331"/>
      <c r="J63" s="331"/>
      <c r="K63" s="331"/>
      <c r="L63" s="331"/>
      <c r="M63" s="331"/>
      <c r="N63" s="329"/>
      <c r="O63" s="329"/>
      <c r="P63" s="332"/>
      <c r="Q63" s="332"/>
      <c r="R63" s="344"/>
      <c r="S63" s="344"/>
      <c r="T63" s="332"/>
      <c r="U63" s="332"/>
      <c r="V63" s="332"/>
      <c r="W63" s="332"/>
      <c r="X63" s="329"/>
      <c r="Y63" s="333"/>
      <c r="AJ63" s="61"/>
      <c r="AK63" s="61"/>
      <c r="AL63" s="61"/>
      <c r="AM63" s="61"/>
    </row>
    <row r="64" spans="2:39" s="254" customFormat="1" ht="15" customHeight="1">
      <c r="B64" s="61"/>
      <c r="C64" s="61"/>
      <c r="D64" s="61"/>
      <c r="E64" s="61"/>
      <c r="F64" s="61"/>
      <c r="G64" s="83"/>
      <c r="H64" s="61"/>
      <c r="I64" s="62"/>
      <c r="J64" s="62"/>
      <c r="K64" s="62"/>
      <c r="L64" s="62"/>
      <c r="M64" s="62"/>
      <c r="N64" s="61"/>
      <c r="O64" s="61"/>
      <c r="P64" s="81"/>
      <c r="Q64" s="81"/>
      <c r="R64" s="345"/>
      <c r="S64" s="345"/>
      <c r="T64" s="81"/>
      <c r="U64" s="81"/>
      <c r="V64" s="81"/>
      <c r="W64" s="81"/>
      <c r="X64" s="61"/>
      <c r="AJ64" s="61"/>
      <c r="AK64" s="61"/>
      <c r="AL64" s="61"/>
      <c r="AM64" s="61"/>
    </row>
    <row r="65" spans="2:39" s="254" customFormat="1" ht="15" customHeight="1" thickBot="1">
      <c r="I65" s="346"/>
      <c r="J65" s="346"/>
      <c r="K65" s="346"/>
      <c r="L65" s="346"/>
      <c r="M65" s="346"/>
      <c r="P65" s="347"/>
      <c r="Q65" s="347"/>
      <c r="R65" s="348"/>
      <c r="S65" s="348"/>
      <c r="T65" s="349" t="s">
        <v>81</v>
      </c>
      <c r="U65" s="349"/>
      <c r="V65" s="349"/>
      <c r="W65" s="349"/>
      <c r="AJ65" s="61"/>
      <c r="AK65" s="61"/>
      <c r="AL65" s="61"/>
      <c r="AM65" s="61"/>
    </row>
    <row r="66" spans="2:39" s="254" customFormat="1" ht="15" customHeight="1">
      <c r="B66" s="175"/>
      <c r="C66" s="255"/>
      <c r="D66" s="255"/>
      <c r="E66" s="255"/>
      <c r="F66" s="255"/>
      <c r="G66" s="255"/>
      <c r="H66" s="255"/>
      <c r="I66" s="350"/>
      <c r="J66" s="350"/>
      <c r="K66" s="350"/>
      <c r="L66" s="350"/>
      <c r="M66" s="350"/>
      <c r="N66" s="255"/>
      <c r="O66" s="351"/>
      <c r="P66" s="352"/>
      <c r="Q66" s="352"/>
      <c r="R66" s="352"/>
      <c r="S66" s="352"/>
      <c r="T66" s="353" t="s">
        <v>82</v>
      </c>
      <c r="U66" s="353"/>
      <c r="V66" s="353"/>
      <c r="W66" s="353"/>
      <c r="X66" s="255"/>
      <c r="Y66" s="176"/>
      <c r="AJ66" s="61"/>
      <c r="AK66" s="61"/>
      <c r="AL66" s="61"/>
      <c r="AM66" s="61"/>
    </row>
    <row r="67" spans="2:39" s="254" customFormat="1" ht="30" customHeight="1">
      <c r="B67" s="256"/>
      <c r="C67" s="354"/>
      <c r="D67" s="355"/>
      <c r="E67" s="356">
        <f>$U$6</f>
        <v>0</v>
      </c>
      <c r="F67" s="357" t="s">
        <v>83</v>
      </c>
      <c r="G67" s="358"/>
      <c r="H67" s="358"/>
      <c r="I67" s="359"/>
      <c r="J67" s="360"/>
      <c r="K67" s="360"/>
      <c r="L67" s="360"/>
      <c r="M67" s="360"/>
      <c r="N67" s="196"/>
      <c r="O67" s="197"/>
      <c r="P67" s="197"/>
      <c r="Q67" s="197" t="s">
        <v>84</v>
      </c>
      <c r="R67" s="197"/>
      <c r="S67" s="197"/>
      <c r="T67" s="197"/>
      <c r="U67" s="197"/>
      <c r="V67" s="197"/>
      <c r="W67" s="198"/>
      <c r="Y67" s="277"/>
      <c r="AJ67" s="61"/>
      <c r="AK67" s="61"/>
      <c r="AL67" s="61"/>
      <c r="AM67" s="61"/>
    </row>
    <row r="68" spans="2:39" s="254" customFormat="1" ht="48.75" customHeight="1">
      <c r="B68" s="256"/>
      <c r="C68" s="361"/>
      <c r="D68" s="199" t="s">
        <v>85</v>
      </c>
      <c r="E68" s="362"/>
      <c r="F68" s="363"/>
      <c r="G68" s="38" t="s">
        <v>86</v>
      </c>
      <c r="H68" s="364" t="s">
        <v>87</v>
      </c>
      <c r="I68" s="365"/>
      <c r="N68" s="200" t="s">
        <v>88</v>
      </c>
      <c r="O68" s="263" t="s">
        <v>89</v>
      </c>
      <c r="P68" s="263"/>
      <c r="Q68" s="45"/>
      <c r="R68" s="45"/>
      <c r="S68" s="45"/>
      <c r="T68" s="264">
        <f>ROUNDDOWN(T71-T70-T69,0)</f>
        <v>0</v>
      </c>
      <c r="U68" s="45" t="s">
        <v>87</v>
      </c>
      <c r="V68" s="45"/>
      <c r="W68" s="46"/>
      <c r="Y68" s="277"/>
      <c r="AJ68" s="61"/>
      <c r="AK68" s="61"/>
      <c r="AL68" s="61"/>
      <c r="AM68" s="61"/>
    </row>
    <row r="69" spans="2:39" s="254" customFormat="1" ht="48.65" customHeight="1">
      <c r="B69" s="256"/>
      <c r="C69" s="361"/>
      <c r="D69" s="201" t="s">
        <v>90</v>
      </c>
      <c r="E69" s="362"/>
      <c r="F69" s="363"/>
      <c r="G69" s="39" t="s">
        <v>86</v>
      </c>
      <c r="H69" s="364" t="s">
        <v>87</v>
      </c>
      <c r="I69" s="365"/>
      <c r="N69" s="202" t="s">
        <v>91</v>
      </c>
      <c r="O69" s="203" t="s">
        <v>92</v>
      </c>
      <c r="P69" s="203"/>
      <c r="Q69" s="42"/>
      <c r="R69" s="45"/>
      <c r="S69" s="45"/>
      <c r="T69" s="42">
        <f>IF($T$73&gt;0,ROUNDDOWN(IF(($T$72-$T$73)&lt;50000000,($T$72-$T$73)/2,25000000),-3),IF($T$72&lt;50000000,ROUNDDOWN($T$72/2,-3),25000000))</f>
        <v>0</v>
      </c>
      <c r="U69" s="45" t="s">
        <v>93</v>
      </c>
      <c r="V69" s="45"/>
      <c r="W69" s="46"/>
      <c r="Y69" s="277"/>
      <c r="AJ69" s="61"/>
      <c r="AK69" s="61"/>
      <c r="AL69" s="61"/>
      <c r="AM69" s="61"/>
    </row>
    <row r="70" spans="2:39" s="254" customFormat="1" ht="48.75" customHeight="1">
      <c r="B70" s="256"/>
      <c r="C70" s="361"/>
      <c r="D70" s="217" t="s">
        <v>94</v>
      </c>
      <c r="E70" s="362"/>
      <c r="F70" s="366"/>
      <c r="G70" s="204">
        <f>ROUNDDOWN(SUM($K$53:$K$60),0)</f>
        <v>0</v>
      </c>
      <c r="H70" s="367" t="s">
        <v>95</v>
      </c>
      <c r="I70" s="368"/>
      <c r="N70" s="200" t="s">
        <v>96</v>
      </c>
      <c r="O70" s="263" t="s">
        <v>94</v>
      </c>
      <c r="P70" s="263"/>
      <c r="Q70" s="205"/>
      <c r="R70" s="45"/>
      <c r="S70" s="45"/>
      <c r="T70" s="205">
        <f>IFERROR(ROUNDDOWN($G$70/$U$6,0),0)</f>
        <v>0</v>
      </c>
      <c r="U70" s="45" t="s">
        <v>87</v>
      </c>
      <c r="V70" s="45"/>
      <c r="W70" s="46"/>
      <c r="Y70" s="277"/>
      <c r="AJ70" s="61"/>
      <c r="AK70" s="61"/>
      <c r="AL70" s="61"/>
      <c r="AM70" s="61"/>
    </row>
    <row r="71" spans="2:39" s="254" customFormat="1" ht="48.75" customHeight="1">
      <c r="B71" s="256"/>
      <c r="C71" s="361"/>
      <c r="D71" s="217" t="s">
        <v>97</v>
      </c>
      <c r="E71" s="369"/>
      <c r="F71" s="370"/>
      <c r="G71" s="40">
        <f>K$35</f>
        <v>0</v>
      </c>
      <c r="H71" s="364" t="s">
        <v>87</v>
      </c>
      <c r="I71" s="365"/>
      <c r="N71" s="202" t="s">
        <v>98</v>
      </c>
      <c r="O71" s="57" t="s">
        <v>97</v>
      </c>
      <c r="P71" s="57"/>
      <c r="Q71" s="42"/>
      <c r="R71" s="45"/>
      <c r="S71" s="45"/>
      <c r="T71" s="42">
        <f>IFERROR(ROUNDDOWN($G$71/$U$6,0),0)</f>
        <v>0</v>
      </c>
      <c r="U71" s="45" t="s">
        <v>87</v>
      </c>
      <c r="V71" s="45"/>
      <c r="W71" s="46"/>
      <c r="Y71" s="277"/>
      <c r="AJ71" s="61"/>
      <c r="AK71" s="61"/>
      <c r="AL71" s="61"/>
      <c r="AM71" s="61"/>
    </row>
    <row r="72" spans="2:39" s="254" customFormat="1" ht="48.75" customHeight="1">
      <c r="B72" s="256"/>
      <c r="C72" s="371"/>
      <c r="D72" s="244" t="s">
        <v>99</v>
      </c>
      <c r="E72" s="372"/>
      <c r="F72" s="373"/>
      <c r="G72" s="41">
        <f>$K$40</f>
        <v>0</v>
      </c>
      <c r="H72" s="364" t="s">
        <v>87</v>
      </c>
      <c r="I72" s="374"/>
      <c r="N72" s="202" t="s">
        <v>100</v>
      </c>
      <c r="O72" s="57" t="s">
        <v>99</v>
      </c>
      <c r="P72" s="57"/>
      <c r="Q72" s="42"/>
      <c r="R72" s="45"/>
      <c r="S72" s="45"/>
      <c r="T72" s="42">
        <f>IFERROR(ROUNDDOWN($G$72/$U$6,0),0)</f>
        <v>0</v>
      </c>
      <c r="U72" s="45" t="s">
        <v>87</v>
      </c>
      <c r="V72" s="45"/>
      <c r="W72" s="46"/>
      <c r="Y72" s="277"/>
      <c r="AJ72" s="61"/>
      <c r="AK72" s="61"/>
      <c r="AL72" s="61"/>
      <c r="AM72" s="61"/>
    </row>
    <row r="73" spans="2:39" s="254" customFormat="1" ht="48.75" customHeight="1">
      <c r="B73" s="256"/>
      <c r="C73" s="375"/>
      <c r="D73" s="375"/>
      <c r="E73" s="376"/>
      <c r="F73" s="377"/>
      <c r="G73" s="506"/>
      <c r="H73" s="506"/>
      <c r="I73" s="506"/>
      <c r="N73" s="202" t="s">
        <v>101</v>
      </c>
      <c r="O73" s="57" t="s">
        <v>102</v>
      </c>
      <c r="P73" s="57"/>
      <c r="Q73" s="43"/>
      <c r="R73" s="44"/>
      <c r="S73" s="44"/>
      <c r="T73" s="43">
        <f>IFERROR(IF(ROUNDDOWN($T$72,0)&gt;$U$4,ROUNDDOWN($T$72-$U$4,0),0),0)</f>
        <v>0</v>
      </c>
      <c r="U73" s="47" t="s">
        <v>103</v>
      </c>
      <c r="V73" s="47"/>
      <c r="W73" s="48"/>
      <c r="Y73" s="277"/>
      <c r="AJ73" s="61"/>
      <c r="AK73" s="61"/>
      <c r="AL73" s="61"/>
      <c r="AM73" s="61"/>
    </row>
    <row r="74" spans="2:39" s="254" customFormat="1" ht="15" customHeight="1" thickBot="1">
      <c r="B74" s="257"/>
      <c r="C74" s="258"/>
      <c r="D74" s="258"/>
      <c r="E74" s="258"/>
      <c r="F74" s="258"/>
      <c r="G74" s="258"/>
      <c r="H74" s="258"/>
      <c r="I74" s="378"/>
      <c r="J74" s="378"/>
      <c r="K74" s="378"/>
      <c r="L74" s="378"/>
      <c r="M74" s="378"/>
      <c r="N74" s="258"/>
      <c r="O74" s="258"/>
      <c r="P74" s="379"/>
      <c r="Q74" s="379"/>
      <c r="R74" s="380"/>
      <c r="S74" s="379"/>
      <c r="T74" s="381" t="s">
        <v>104</v>
      </c>
      <c r="U74" s="381"/>
      <c r="V74" s="381"/>
      <c r="W74" s="381"/>
      <c r="X74" s="258"/>
      <c r="Y74" s="333"/>
      <c r="AJ74" s="61"/>
      <c r="AK74" s="61"/>
      <c r="AL74" s="61"/>
      <c r="AM74" s="61"/>
    </row>
    <row r="75" spans="2:39" s="254" customFormat="1" ht="14.15" customHeight="1">
      <c r="I75" s="382"/>
      <c r="J75" s="382"/>
      <c r="K75" s="382"/>
      <c r="L75" s="382"/>
      <c r="M75" s="382"/>
      <c r="P75" s="347"/>
      <c r="Q75" s="347"/>
      <c r="T75" s="347"/>
      <c r="U75" s="347"/>
      <c r="V75" s="347"/>
      <c r="W75" s="347"/>
      <c r="AJ75" s="61"/>
      <c r="AK75" s="61"/>
      <c r="AL75" s="61"/>
      <c r="AM75" s="61"/>
    </row>
    <row r="76" spans="2:39" s="254" customFormat="1">
      <c r="I76" s="382"/>
      <c r="J76" s="382"/>
      <c r="K76" s="382"/>
      <c r="L76" s="382"/>
      <c r="M76" s="382"/>
      <c r="AJ76" s="61"/>
      <c r="AK76" s="61"/>
      <c r="AL76" s="61"/>
      <c r="AM76" s="61"/>
    </row>
    <row r="77" spans="2:39"/>
    <row r="78" spans="2:39"/>
    <row r="79" spans="2:39"/>
    <row r="80" spans="2:39"/>
    <row r="81"/>
    <row r="82"/>
    <row r="83"/>
    <row r="84"/>
    <row r="85"/>
  </sheetData>
  <sheetProtection algorithmName="SHA-512" hashValue="RYaRRtNGwoaTk4guXhTOUEa1k/7PHB5gPQwxLdApWQ3YYTObB71sKkxHMebfTIE1Wg6sZStg8A+bpQxuKClbuw==" saltValue="+RJUu9U+ZkdNBvo98RxZfQ==" spinCount="100000" sheet="1" scenarios="1" insertRows="0"/>
  <protectedRanges>
    <protectedRange sqref="A11:XFD26 A29:XFD33 A58:XFD60" name="範囲1"/>
  </protectedRanges>
  <mergeCells count="90">
    <mergeCell ref="C6:D6"/>
    <mergeCell ref="E6:F6"/>
    <mergeCell ref="H6:I6"/>
    <mergeCell ref="M28:X28"/>
    <mergeCell ref="M29:X29"/>
    <mergeCell ref="M20:X20"/>
    <mergeCell ref="M6:Q6"/>
    <mergeCell ref="M12:X12"/>
    <mergeCell ref="M15:X15"/>
    <mergeCell ref="M16:X16"/>
    <mergeCell ref="M17:X17"/>
    <mergeCell ref="O39:Q39"/>
    <mergeCell ref="M23:X23"/>
    <mergeCell ref="M24:X24"/>
    <mergeCell ref="M25:X25"/>
    <mergeCell ref="M33:X33"/>
    <mergeCell ref="R36:T36"/>
    <mergeCell ref="U36:W36"/>
    <mergeCell ref="M30:X30"/>
    <mergeCell ref="D60:E60"/>
    <mergeCell ref="D55:E55"/>
    <mergeCell ref="D56:E56"/>
    <mergeCell ref="D57:E57"/>
    <mergeCell ref="D59:E59"/>
    <mergeCell ref="D51:E51"/>
    <mergeCell ref="D52:E52"/>
    <mergeCell ref="D53:E53"/>
    <mergeCell ref="D54:E54"/>
    <mergeCell ref="D58:E58"/>
    <mergeCell ref="C4:E4"/>
    <mergeCell ref="C5:E5"/>
    <mergeCell ref="M31:X31"/>
    <mergeCell ref="M32:X32"/>
    <mergeCell ref="F4:I4"/>
    <mergeCell ref="R4:T4"/>
    <mergeCell ref="R5:T5"/>
    <mergeCell ref="R6:T6"/>
    <mergeCell ref="M4:Q4"/>
    <mergeCell ref="F5:I5"/>
    <mergeCell ref="M22:X22"/>
    <mergeCell ref="M10:X10"/>
    <mergeCell ref="M11:X11"/>
    <mergeCell ref="U4:X4"/>
    <mergeCell ref="U5:X5"/>
    <mergeCell ref="U6:X6"/>
    <mergeCell ref="G57:H57"/>
    <mergeCell ref="L57:X57"/>
    <mergeCell ref="L58:X58"/>
    <mergeCell ref="G58:H58"/>
    <mergeCell ref="G73:I73"/>
    <mergeCell ref="P62:R62"/>
    <mergeCell ref="L59:X59"/>
    <mergeCell ref="L60:X60"/>
    <mergeCell ref="G59:H59"/>
    <mergeCell ref="G60:H60"/>
    <mergeCell ref="L53:X53"/>
    <mergeCell ref="L54:X54"/>
    <mergeCell ref="L55:X55"/>
    <mergeCell ref="L56:X56"/>
    <mergeCell ref="O40:Q40"/>
    <mergeCell ref="O41:Q41"/>
    <mergeCell ref="O42:Q42"/>
    <mergeCell ref="O43:Q43"/>
    <mergeCell ref="O44:Q44"/>
    <mergeCell ref="G53:H53"/>
    <mergeCell ref="G54:H54"/>
    <mergeCell ref="G55:H55"/>
    <mergeCell ref="G56:H56"/>
    <mergeCell ref="G28:H28"/>
    <mergeCell ref="G29:H29"/>
    <mergeCell ref="G30:H30"/>
    <mergeCell ref="G31:H31"/>
    <mergeCell ref="G32:H32"/>
    <mergeCell ref="G33:H33"/>
    <mergeCell ref="J4:L4"/>
    <mergeCell ref="J5:L5"/>
    <mergeCell ref="J6:L6"/>
    <mergeCell ref="G51:H51"/>
    <mergeCell ref="G52:H52"/>
    <mergeCell ref="L41:M46"/>
    <mergeCell ref="L38:M39"/>
    <mergeCell ref="L51:X51"/>
    <mergeCell ref="L52:X52"/>
    <mergeCell ref="N27:X27"/>
    <mergeCell ref="M13:X13"/>
    <mergeCell ref="M14:X14"/>
    <mergeCell ref="M21:X21"/>
    <mergeCell ref="M18:X18"/>
    <mergeCell ref="M19:X19"/>
    <mergeCell ref="M5:Q5"/>
  </mergeCells>
  <phoneticPr fontId="9"/>
  <conditionalFormatting sqref="H11:H26">
    <cfRule type="expression" dxfId="11" priority="5">
      <formula>H11="支払先名称・費用種別・経費項目の重複あり"</formula>
    </cfRule>
    <cfRule type="expression" dxfId="10" priority="6">
      <formula>H11="明細の金額と不一致"</formula>
    </cfRule>
  </conditionalFormatting>
  <conditionalFormatting sqref="M11:M26">
    <cfRule type="expression" dxfId="9" priority="11">
      <formula>$M11="明細の金額と不一致"</formula>
    </cfRule>
    <cfRule type="expression" dxfId="8" priority="12">
      <formula>$M11="支払先名称・費用種別・経費項目の重複あり"</formula>
    </cfRule>
  </conditionalFormatting>
  <dataValidations count="5">
    <dataValidation type="list" allowBlank="1" showInputMessage="1" showErrorMessage="1" sqref="G11:G26" xr:uid="{00000000-0002-0000-0000-000000000000}">
      <formula1>INDIRECT(F11)</formula1>
    </dataValidation>
    <dataValidation type="list" allowBlank="1" showInputMessage="1" showErrorMessage="1" sqref="J11:J26 J29:J33 J53:J60" xr:uid="{00000000-0002-0000-0000-000001000000}">
      <formula1>"10%,8%"</formula1>
    </dataValidation>
    <dataValidation type="list" imeMode="disabled" allowBlank="1" showInputMessage="1" showErrorMessage="1" sqref="H11:H26" xr:uid="{806E7B47-727E-475E-B965-1915E8B61B4A}">
      <formula1>"銀行振込,現金,クレジットカード,小切手または支払手形"</formula1>
    </dataValidation>
    <dataValidation imeMode="hiragana" allowBlank="1" showInputMessage="1" showErrorMessage="1" sqref="F4:F5 F53:F57" xr:uid="{9A94AA23-D963-413A-A80F-CF594D3925FF}"/>
    <dataValidation type="date" imeMode="disabled" operator="greaterThanOrEqual" allowBlank="1" showInputMessage="1" showErrorMessage="1" sqref="AB11:AD26 H6 E6" xr:uid="{23708DD0-7FE3-420F-B2FD-A94888466895}">
      <formula1>1</formula1>
    </dataValidation>
  </dataValidations>
  <pageMargins left="0.75" right="0.75" top="1" bottom="1" header="0.5" footer="0.5"/>
  <pageSetup paperSize="9" scale="23" orientation="portrait"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2000000}">
          <x14:formula1>
            <xm:f>プルダウン一覧!$B$2:$B$7</xm:f>
          </x14:formula1>
          <xm:sqref>F11:F26</xm:sqref>
        </x14:dataValidation>
        <x14:dataValidation type="list" allowBlank="1" showInputMessage="1" showErrorMessage="1" xr:uid="{FA59EFDA-4435-42BA-938D-A093A6A3BAF3}">
          <x14:formula1>
            <xm:f>プルダウン一覧!$A$18:$A$35</xm:f>
          </x14:formula1>
          <xm:sqref>G58:H60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4BEC60-B111-4876-A67B-4DBFD1DE91CC}">
  <sheetPr>
    <tabColor rgb="FF0070C0"/>
    <pageSetUpPr fitToPage="1"/>
  </sheetPr>
  <dimension ref="A1:Q59"/>
  <sheetViews>
    <sheetView showGridLines="0" zoomScale="40" zoomScaleNormal="85" zoomScaleSheetLayoutView="100" workbookViewId="0"/>
  </sheetViews>
  <sheetFormatPr defaultColWidth="9" defaultRowHeight="22"/>
  <cols>
    <col min="1" max="1" width="3.83203125" style="61" customWidth="1"/>
    <col min="2" max="2" width="5.75" style="65" customWidth="1"/>
    <col min="3" max="3" width="16.5" style="65" customWidth="1"/>
    <col min="4" max="4" width="52" style="65" customWidth="1"/>
    <col min="5" max="5" width="3" style="65" customWidth="1"/>
    <col min="6" max="6" width="13.5" style="65" bestFit="1" customWidth="1"/>
    <col min="7" max="7" width="13" style="65" bestFit="1" customWidth="1"/>
    <col min="8" max="8" width="5.75" style="65" customWidth="1"/>
    <col min="9" max="9" width="9" style="65"/>
    <col min="10" max="10" width="3.25" style="65" customWidth="1"/>
    <col min="11" max="16" width="10.75" style="65" customWidth="1"/>
    <col min="17" max="17" width="3.25" style="65" customWidth="1"/>
    <col min="18" max="16384" width="9" style="65"/>
  </cols>
  <sheetData>
    <row r="1" spans="1:17" s="61" customFormat="1" ht="34.5" customHeight="1">
      <c r="G1" s="62"/>
      <c r="H1" s="63"/>
      <c r="I1" s="64"/>
      <c r="J1" s="63"/>
    </row>
    <row r="2" spans="1:17" ht="35.25" customHeight="1" thickBot="1">
      <c r="B2" s="120"/>
      <c r="C2" s="120"/>
      <c r="D2" s="187" t="s">
        <v>105</v>
      </c>
      <c r="E2" s="120"/>
      <c r="F2" s="120"/>
      <c r="G2" s="120"/>
      <c r="H2" s="120"/>
    </row>
    <row r="3" spans="1:17">
      <c r="B3" s="66"/>
      <c r="C3" s="67"/>
      <c r="D3" s="67"/>
      <c r="E3" s="67"/>
      <c r="F3" s="68"/>
      <c r="G3" s="68"/>
      <c r="H3" s="69"/>
      <c r="J3" s="164"/>
      <c r="K3" s="165"/>
      <c r="L3" s="165"/>
      <c r="M3" s="165"/>
      <c r="N3" s="165"/>
      <c r="O3" s="165"/>
      <c r="P3" s="165"/>
      <c r="Q3" s="166"/>
    </row>
    <row r="4" spans="1:17" ht="23.5" customHeight="1">
      <c r="B4" s="70"/>
      <c r="C4" s="49" t="s">
        <v>106</v>
      </c>
      <c r="D4" s="121" t="str">
        <f>TEXT('収支報告書（JLOX）'!$F$4,"")</f>
        <v/>
      </c>
      <c r="E4" s="71"/>
      <c r="F4" s="122" t="s">
        <v>107</v>
      </c>
      <c r="G4" s="121" t="str">
        <f>'収支報告書（JLOX）'!$U$6&amp;""</f>
        <v/>
      </c>
      <c r="H4" s="72"/>
      <c r="J4" s="167"/>
      <c r="K4" s="174" t="s">
        <v>4</v>
      </c>
      <c r="L4" s="173"/>
      <c r="M4" s="173"/>
      <c r="N4" s="173"/>
      <c r="O4" s="173"/>
      <c r="P4" s="173"/>
      <c r="Q4" s="168"/>
    </row>
    <row r="5" spans="1:17" ht="23.5" customHeight="1">
      <c r="B5" s="70"/>
      <c r="C5" s="49" t="s">
        <v>108</v>
      </c>
      <c r="D5" s="121" t="str">
        <f>TEXT('収支報告書（JLOX）'!$F$5,"")</f>
        <v/>
      </c>
      <c r="E5" s="71"/>
      <c r="F5" s="123"/>
      <c r="G5" s="123"/>
      <c r="H5" s="72"/>
      <c r="J5" s="167"/>
      <c r="K5" s="549"/>
      <c r="L5" s="556" t="s">
        <v>8</v>
      </c>
      <c r="M5" s="547"/>
      <c r="N5" s="558" t="s">
        <v>9</v>
      </c>
      <c r="O5" s="546"/>
      <c r="P5" s="551" t="s">
        <v>10</v>
      </c>
      <c r="Q5" s="169"/>
    </row>
    <row r="6" spans="1:17" ht="23.5" customHeight="1">
      <c r="B6" s="70"/>
      <c r="C6" s="73"/>
      <c r="D6" s="73"/>
      <c r="E6" s="71"/>
      <c r="F6" s="123"/>
      <c r="G6" s="123"/>
      <c r="H6" s="72"/>
      <c r="J6" s="167"/>
      <c r="K6" s="550"/>
      <c r="L6" s="557"/>
      <c r="M6" s="548"/>
      <c r="N6" s="559"/>
      <c r="O6" s="546"/>
      <c r="P6" s="552"/>
      <c r="Q6" s="169"/>
    </row>
    <row r="7" spans="1:17" ht="23.5" customHeight="1">
      <c r="B7" s="70"/>
      <c r="C7" s="124" t="s">
        <v>109</v>
      </c>
      <c r="D7" s="124" t="s">
        <v>110</v>
      </c>
      <c r="E7" s="123"/>
      <c r="F7" s="123"/>
      <c r="G7" s="123"/>
      <c r="H7" s="72"/>
      <c r="J7" s="167"/>
      <c r="K7" s="553"/>
      <c r="L7" s="554" t="s">
        <v>15</v>
      </c>
      <c r="M7" s="555"/>
      <c r="N7" s="554" t="s">
        <v>111</v>
      </c>
      <c r="O7" s="173"/>
      <c r="P7" s="173"/>
      <c r="Q7" s="169"/>
    </row>
    <row r="8" spans="1:17" s="77" customFormat="1" ht="23.5" customHeight="1">
      <c r="A8" s="30"/>
      <c r="B8" s="24"/>
      <c r="C8" s="74">
        <v>1</v>
      </c>
      <c r="D8" s="74"/>
      <c r="E8" s="75"/>
      <c r="F8" s="75"/>
      <c r="G8" s="75"/>
      <c r="H8" s="76"/>
      <c r="J8" s="167"/>
      <c r="K8" s="553"/>
      <c r="L8" s="554"/>
      <c r="M8" s="555"/>
      <c r="N8" s="554"/>
      <c r="O8" s="173"/>
      <c r="P8" s="173"/>
      <c r="Q8" s="169"/>
    </row>
    <row r="9" spans="1:17" s="77" customFormat="1" ht="23.5" customHeight="1" thickBot="1">
      <c r="A9" s="30"/>
      <c r="B9" s="24"/>
      <c r="C9" s="74">
        <v>2</v>
      </c>
      <c r="D9" s="74"/>
      <c r="E9" s="75"/>
      <c r="F9" s="75"/>
      <c r="G9" s="75"/>
      <c r="H9" s="76"/>
      <c r="J9" s="170"/>
      <c r="K9" s="171"/>
      <c r="L9" s="171"/>
      <c r="M9" s="171"/>
      <c r="N9" s="171"/>
      <c r="O9" s="171"/>
      <c r="P9" s="171"/>
      <c r="Q9" s="172"/>
    </row>
    <row r="10" spans="1:17" s="77" customFormat="1" ht="23.5" customHeight="1">
      <c r="A10" s="30"/>
      <c r="B10" s="24"/>
      <c r="C10" s="74">
        <v>3</v>
      </c>
      <c r="D10" s="74"/>
      <c r="E10" s="75"/>
      <c r="F10" s="75"/>
      <c r="G10" s="75"/>
      <c r="H10" s="76"/>
    </row>
    <row r="11" spans="1:17" s="77" customFormat="1" ht="23.5" customHeight="1">
      <c r="A11" s="30"/>
      <c r="B11" s="24"/>
      <c r="C11" s="74">
        <v>4</v>
      </c>
      <c r="D11" s="74"/>
      <c r="E11" s="75"/>
      <c r="F11" s="75"/>
      <c r="G11" s="75"/>
      <c r="H11" s="76"/>
    </row>
    <row r="12" spans="1:17" s="77" customFormat="1" ht="23.5" customHeight="1">
      <c r="A12" s="30"/>
      <c r="B12" s="24"/>
      <c r="C12" s="74">
        <v>5</v>
      </c>
      <c r="D12" s="74"/>
      <c r="E12" s="75"/>
      <c r="F12" s="75"/>
      <c r="G12" s="75"/>
      <c r="H12" s="76"/>
    </row>
    <row r="13" spans="1:17" s="77" customFormat="1" ht="23.5" customHeight="1">
      <c r="A13" s="30"/>
      <c r="B13" s="24"/>
      <c r="C13" s="74">
        <v>6</v>
      </c>
      <c r="D13" s="74"/>
      <c r="E13" s="75"/>
      <c r="F13" s="75"/>
      <c r="G13" s="75"/>
      <c r="H13" s="76"/>
    </row>
    <row r="14" spans="1:17" s="77" customFormat="1" ht="23.5" customHeight="1">
      <c r="A14" s="30"/>
      <c r="B14" s="24"/>
      <c r="C14" s="74">
        <v>7</v>
      </c>
      <c r="D14" s="74"/>
      <c r="E14" s="75"/>
      <c r="F14" s="75"/>
      <c r="G14" s="75"/>
      <c r="H14" s="76"/>
    </row>
    <row r="15" spans="1:17" s="77" customFormat="1" ht="23.5" customHeight="1">
      <c r="A15" s="30"/>
      <c r="B15" s="24"/>
      <c r="C15" s="74">
        <v>8</v>
      </c>
      <c r="D15" s="74"/>
      <c r="E15" s="75"/>
      <c r="F15" s="75"/>
      <c r="G15" s="75"/>
      <c r="H15" s="76"/>
    </row>
    <row r="16" spans="1:17" s="77" customFormat="1" ht="23.5" customHeight="1">
      <c r="A16" s="30"/>
      <c r="B16" s="24"/>
      <c r="C16" s="74">
        <v>9</v>
      </c>
      <c r="D16" s="74"/>
      <c r="E16" s="75"/>
      <c r="F16" s="75"/>
      <c r="G16" s="75"/>
      <c r="H16" s="76"/>
    </row>
    <row r="17" spans="1:17" s="77" customFormat="1" ht="23.5" customHeight="1">
      <c r="A17" s="30"/>
      <c r="B17" s="24"/>
      <c r="C17" s="74">
        <v>10</v>
      </c>
      <c r="D17" s="74"/>
      <c r="E17" s="75"/>
      <c r="F17" s="75"/>
      <c r="G17" s="75"/>
      <c r="H17" s="76"/>
    </row>
    <row r="18" spans="1:17" s="77" customFormat="1" ht="23.5" customHeight="1">
      <c r="A18" s="30"/>
      <c r="B18" s="24"/>
      <c r="C18" s="74">
        <v>11</v>
      </c>
      <c r="D18" s="74"/>
      <c r="E18" s="75"/>
      <c r="F18" s="75"/>
      <c r="G18" s="75"/>
      <c r="H18" s="76"/>
    </row>
    <row r="19" spans="1:17" s="77" customFormat="1" ht="23.5" customHeight="1">
      <c r="A19" s="30"/>
      <c r="B19" s="24"/>
      <c r="C19" s="74">
        <v>12</v>
      </c>
      <c r="D19" s="74"/>
      <c r="E19" s="75"/>
      <c r="F19" s="75"/>
      <c r="G19" s="75"/>
      <c r="H19" s="76"/>
    </row>
    <row r="20" spans="1:17" s="77" customFormat="1" ht="23.5" customHeight="1">
      <c r="A20" s="30"/>
      <c r="B20" s="24"/>
      <c r="C20" s="74">
        <v>13</v>
      </c>
      <c r="D20" s="74"/>
      <c r="E20" s="75"/>
      <c r="F20" s="75"/>
      <c r="G20" s="75"/>
      <c r="H20" s="76"/>
    </row>
    <row r="21" spans="1:17" s="77" customFormat="1" ht="23.5" customHeight="1">
      <c r="A21" s="30"/>
      <c r="B21" s="24"/>
      <c r="C21" s="74">
        <v>14</v>
      </c>
      <c r="D21" s="74"/>
      <c r="E21" s="75"/>
      <c r="F21" s="75"/>
      <c r="G21" s="75"/>
      <c r="H21" s="76"/>
    </row>
    <row r="22" spans="1:17" s="77" customFormat="1" ht="23.5" customHeight="1">
      <c r="A22" s="30"/>
      <c r="B22" s="24"/>
      <c r="C22" s="74">
        <v>15</v>
      </c>
      <c r="D22" s="74"/>
      <c r="E22" s="75"/>
      <c r="F22" s="75"/>
      <c r="G22" s="75"/>
      <c r="H22" s="76"/>
    </row>
    <row r="23" spans="1:17" s="77" customFormat="1" ht="23.5" customHeight="1">
      <c r="A23" s="30"/>
      <c r="B23" s="24"/>
      <c r="C23" s="74">
        <v>16</v>
      </c>
      <c r="D23" s="74"/>
      <c r="E23" s="75"/>
      <c r="F23" s="75"/>
      <c r="G23" s="75"/>
      <c r="H23" s="76"/>
    </row>
    <row r="24" spans="1:17" s="77" customFormat="1" ht="23.5" customHeight="1">
      <c r="A24" s="30"/>
      <c r="B24" s="24"/>
      <c r="C24" s="74">
        <v>17</v>
      </c>
      <c r="D24" s="74"/>
      <c r="E24" s="75"/>
      <c r="F24" s="75"/>
      <c r="G24" s="75"/>
      <c r="H24" s="76"/>
    </row>
    <row r="25" spans="1:17" s="77" customFormat="1" ht="23.5" customHeight="1">
      <c r="A25" s="30"/>
      <c r="B25" s="24"/>
      <c r="C25" s="74">
        <v>18</v>
      </c>
      <c r="D25" s="74"/>
      <c r="E25" s="75"/>
      <c r="F25" s="75"/>
      <c r="G25" s="75"/>
      <c r="H25" s="76"/>
    </row>
    <row r="26" spans="1:17" s="77" customFormat="1" ht="23.5" customHeight="1">
      <c r="A26" s="30"/>
      <c r="B26" s="24"/>
      <c r="C26" s="74">
        <v>19</v>
      </c>
      <c r="D26" s="74"/>
      <c r="E26" s="75"/>
      <c r="F26" s="75"/>
      <c r="G26" s="75"/>
      <c r="H26" s="76"/>
    </row>
    <row r="27" spans="1:17" s="77" customFormat="1" ht="23.5" customHeight="1">
      <c r="A27" s="30"/>
      <c r="B27" s="24"/>
      <c r="C27" s="74">
        <v>20</v>
      </c>
      <c r="D27" s="74"/>
      <c r="E27" s="75"/>
      <c r="F27" s="75"/>
      <c r="G27" s="75"/>
      <c r="H27" s="76"/>
    </row>
    <row r="28" spans="1:17" ht="18.75" customHeight="1" thickBot="1">
      <c r="B28" s="125"/>
      <c r="C28" s="126"/>
      <c r="D28" s="126"/>
      <c r="E28" s="126"/>
      <c r="F28" s="127"/>
      <c r="G28" s="126"/>
      <c r="H28" s="128"/>
      <c r="J28" s="77"/>
      <c r="K28" s="77"/>
      <c r="L28" s="77"/>
      <c r="M28" s="77"/>
      <c r="N28" s="77"/>
      <c r="O28" s="77"/>
      <c r="P28" s="77"/>
      <c r="Q28" s="77"/>
    </row>
    <row r="29" spans="1:17">
      <c r="B29" s="61"/>
      <c r="C29" s="78"/>
      <c r="D29" s="79"/>
      <c r="E29" s="78"/>
      <c r="F29" s="129"/>
      <c r="G29" s="78"/>
      <c r="H29" s="61"/>
      <c r="K29" s="77"/>
      <c r="L29" s="77"/>
      <c r="M29" s="77"/>
      <c r="N29" s="77"/>
    </row>
    <row r="30" spans="1:17">
      <c r="B30" s="61"/>
      <c r="C30" s="78"/>
      <c r="D30" s="78"/>
      <c r="E30" s="78"/>
      <c r="F30" s="129"/>
      <c r="G30" s="78"/>
      <c r="H30" s="61"/>
    </row>
    <row r="31" spans="1:17">
      <c r="B31" s="61"/>
      <c r="C31" s="61"/>
      <c r="D31" s="61"/>
      <c r="E31" s="61"/>
      <c r="F31" s="130"/>
      <c r="G31" s="61"/>
      <c r="H31" s="61"/>
    </row>
    <row r="32" spans="1:17">
      <c r="B32" s="61"/>
      <c r="C32" s="61"/>
      <c r="D32" s="61"/>
      <c r="E32" s="61"/>
      <c r="F32" s="130"/>
      <c r="G32" s="61"/>
      <c r="H32" s="61"/>
    </row>
    <row r="33" spans="1:8">
      <c r="B33" s="61"/>
      <c r="C33" s="61"/>
      <c r="D33" s="61"/>
      <c r="E33" s="61"/>
      <c r="F33" s="130"/>
      <c r="G33" s="61"/>
      <c r="H33" s="61"/>
    </row>
    <row r="34" spans="1:8">
      <c r="B34" s="61"/>
      <c r="C34" s="61"/>
      <c r="D34" s="61"/>
      <c r="E34" s="61"/>
      <c r="F34" s="130"/>
      <c r="G34" s="61"/>
      <c r="H34" s="61"/>
    </row>
    <row r="35" spans="1:8">
      <c r="B35" s="61"/>
      <c r="C35" s="61"/>
      <c r="D35" s="61"/>
      <c r="E35" s="61"/>
      <c r="F35" s="130"/>
      <c r="G35" s="61"/>
      <c r="H35" s="61"/>
    </row>
    <row r="48" spans="1:8">
      <c r="A48" s="80"/>
    </row>
    <row r="59" spans="1:1">
      <c r="A59" s="80"/>
    </row>
  </sheetData>
  <sheetProtection algorithmName="SHA-512" hashValue="Ai30DRlWzZwqJpfjsznQPGRFZ1AI/bTD9+1JLQPsH2QzLWVgaV7Fj2/bT1pUyCe0YuriLoutochJOZdBVrellg==" saltValue="JtsvjKjOcMIgXe1nwwImOA==" spinCount="100000" sheet="1" scenarios="1" insertRows="0"/>
  <mergeCells count="10">
    <mergeCell ref="O5:O6"/>
    <mergeCell ref="M5:M6"/>
    <mergeCell ref="K5:K6"/>
    <mergeCell ref="P5:P6"/>
    <mergeCell ref="K7:K8"/>
    <mergeCell ref="L7:L8"/>
    <mergeCell ref="M7:M8"/>
    <mergeCell ref="N7:N8"/>
    <mergeCell ref="L5:L6"/>
    <mergeCell ref="N5:N6"/>
  </mergeCells>
  <phoneticPr fontId="9"/>
  <dataValidations count="3">
    <dataValidation type="date" operator="lessThan" allowBlank="1" showInputMessage="1" showErrorMessage="1" sqref="E5" xr:uid="{70F5197D-8939-484B-A46F-FE64EB08CF80}">
      <formula1>#REF!+90</formula1>
    </dataValidation>
    <dataValidation type="date" operator="lessThan" allowBlank="1" showInputMessage="1" showErrorMessage="1" sqref="E6 E4" xr:uid="{B20DFF5A-497C-4DB5-AF6E-7E8440BD5B7C}">
      <formula1>E3+90</formula1>
    </dataValidation>
    <dataValidation imeMode="disabled" allowBlank="1" showInputMessage="1" showErrorMessage="1" sqref="D8:D27" xr:uid="{0252802E-958C-4522-AD6D-107398F1A8C2}"/>
  </dataValidations>
  <pageMargins left="0.70866141732283472" right="0.70866141732283472" top="0.74803149606299213" bottom="0.74803149606299213" header="0.31496062992125984" footer="0.31496062992125984"/>
  <pageSetup paperSize="9" scale="73" orientation="portrait" r:id="rId1"/>
  <headerFooter>
    <oddFooter>&amp;P / &amp;N ページ</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56252F-8BDA-4952-A3A8-176A2373D15B}">
  <sheetPr>
    <tabColor rgb="FF0070C0"/>
  </sheetPr>
  <dimension ref="A1:AC63"/>
  <sheetViews>
    <sheetView showGridLines="0" topLeftCell="A2" zoomScale="40" zoomScaleNormal="40" workbookViewId="0"/>
  </sheetViews>
  <sheetFormatPr defaultColWidth="9" defaultRowHeight="22"/>
  <cols>
    <col min="1" max="1" width="4.33203125" style="61" customWidth="1"/>
    <col min="2" max="2" width="5.75" style="65" customWidth="1"/>
    <col min="3" max="3" width="7" style="65" customWidth="1"/>
    <col min="4" max="4" width="29.83203125" style="65" customWidth="1"/>
    <col min="5" max="5" width="34.5" style="65" customWidth="1"/>
    <col min="6" max="6" width="24.08203125" style="65" customWidth="1"/>
    <col min="7" max="7" width="30.58203125" style="65" customWidth="1"/>
    <col min="8" max="9" width="24" style="65" customWidth="1"/>
    <col min="10" max="10" width="27.58203125" style="65" customWidth="1"/>
    <col min="11" max="11" width="17.08203125" style="65" customWidth="1"/>
    <col min="12" max="12" width="5.58203125" style="65" customWidth="1"/>
    <col min="13" max="13" width="38.08203125" style="65" customWidth="1"/>
    <col min="14" max="14" width="5.75" style="65" customWidth="1"/>
    <col min="15" max="15" width="5.58203125" style="65" customWidth="1"/>
    <col min="16" max="16" width="5.75" style="65" customWidth="1"/>
    <col min="17" max="22" width="15.75" style="65" customWidth="1"/>
    <col min="23" max="23" width="5.75" style="65" customWidth="1"/>
    <col min="24" max="16384" width="9" style="65"/>
  </cols>
  <sheetData>
    <row r="1" spans="1:23" s="61" customFormat="1" ht="26.15" customHeight="1">
      <c r="G1" s="62"/>
      <c r="H1" s="81"/>
      <c r="I1" s="82"/>
      <c r="J1" s="82"/>
    </row>
    <row r="2" spans="1:23" ht="82.5" customHeight="1">
      <c r="A2" s="83"/>
      <c r="B2" s="131"/>
      <c r="C2" s="131"/>
      <c r="D2" s="131"/>
      <c r="E2" s="131"/>
      <c r="F2" s="131"/>
      <c r="G2" s="131"/>
      <c r="H2" s="132" t="s">
        <v>112</v>
      </c>
      <c r="I2" s="131"/>
      <c r="J2" s="131"/>
      <c r="K2" s="131"/>
      <c r="L2" s="131"/>
      <c r="M2" s="131"/>
      <c r="N2" s="131"/>
      <c r="O2" s="84"/>
      <c r="P2" s="84"/>
      <c r="Q2" s="84"/>
      <c r="R2" s="84"/>
      <c r="S2" s="84"/>
    </row>
    <row r="3" spans="1:23" ht="28.5" customHeight="1" thickBot="1">
      <c r="A3" s="83"/>
      <c r="B3" s="569" t="s">
        <v>113</v>
      </c>
      <c r="C3" s="569"/>
      <c r="D3" s="569"/>
      <c r="E3" s="569"/>
      <c r="F3" s="569"/>
      <c r="G3" s="569"/>
      <c r="H3" s="569"/>
      <c r="I3" s="569"/>
      <c r="J3" s="569"/>
      <c r="K3" s="569"/>
      <c r="L3" s="569"/>
      <c r="M3" s="569"/>
      <c r="N3" s="569"/>
      <c r="O3" s="84"/>
      <c r="P3" s="84"/>
      <c r="Q3" s="84"/>
      <c r="R3" s="84"/>
      <c r="S3" s="84"/>
    </row>
    <row r="4" spans="1:23" ht="51" customHeight="1">
      <c r="A4" s="83"/>
      <c r="B4" s="85"/>
      <c r="C4" s="86"/>
      <c r="D4" s="86" t="str">
        <f>TEXT('収支報告書（JLOX）'!$F$4,"")</f>
        <v/>
      </c>
      <c r="E4" s="86"/>
      <c r="F4" s="87"/>
      <c r="G4" s="87"/>
      <c r="H4" s="88"/>
      <c r="I4" s="88"/>
      <c r="J4" s="88"/>
      <c r="K4" s="86"/>
      <c r="L4" s="88"/>
      <c r="M4" s="88"/>
      <c r="N4" s="89"/>
      <c r="O4" s="84"/>
      <c r="P4" s="175"/>
      <c r="Q4" s="178" t="s">
        <v>4</v>
      </c>
      <c r="R4" s="67"/>
      <c r="S4" s="67"/>
      <c r="T4" s="67"/>
      <c r="U4" s="67"/>
      <c r="V4" s="67"/>
      <c r="W4" s="176"/>
    </row>
    <row r="5" spans="1:23" ht="48" customHeight="1">
      <c r="A5" s="83"/>
      <c r="B5" s="90"/>
      <c r="C5" s="570" t="s">
        <v>106</v>
      </c>
      <c r="D5" s="571"/>
      <c r="E5" s="573" t="str">
        <f>TEXT('収支報告書（JLOX）'!$F$4,"")</f>
        <v/>
      </c>
      <c r="F5" s="573"/>
      <c r="G5" s="573"/>
      <c r="H5" s="573"/>
      <c r="I5" s="573"/>
      <c r="J5" s="91"/>
      <c r="K5" s="572" t="s">
        <v>6</v>
      </c>
      <c r="L5" s="572"/>
      <c r="M5" s="121" t="str">
        <f>TEXT('収支報告書（JLOX）'!$M$5,"")</f>
        <v/>
      </c>
      <c r="N5" s="92"/>
      <c r="O5" s="84"/>
      <c r="P5" s="26"/>
      <c r="Q5" s="560"/>
      <c r="R5" s="562" t="s">
        <v>114</v>
      </c>
      <c r="S5" s="564"/>
      <c r="T5" s="562" t="s">
        <v>9</v>
      </c>
      <c r="U5" s="566"/>
      <c r="V5" s="562" t="s">
        <v>10</v>
      </c>
      <c r="W5" s="25"/>
    </row>
    <row r="6" spans="1:23" ht="48" customHeight="1">
      <c r="A6" s="83"/>
      <c r="B6" s="93"/>
      <c r="C6" s="570" t="s">
        <v>115</v>
      </c>
      <c r="D6" s="571"/>
      <c r="E6" s="573" t="str">
        <f>TEXT('収支報告書（JLOX）'!$F$5,"")</f>
        <v/>
      </c>
      <c r="F6" s="573"/>
      <c r="G6" s="573"/>
      <c r="H6" s="573"/>
      <c r="I6" s="573"/>
      <c r="J6" s="91"/>
      <c r="K6" s="572" t="s">
        <v>116</v>
      </c>
      <c r="L6" s="572"/>
      <c r="M6" s="419"/>
      <c r="N6" s="92"/>
      <c r="O6" s="84"/>
      <c r="P6" s="26"/>
      <c r="Q6" s="561"/>
      <c r="R6" s="563"/>
      <c r="S6" s="565"/>
      <c r="T6" s="563"/>
      <c r="U6" s="567"/>
      <c r="V6" s="563"/>
      <c r="W6" s="28"/>
    </row>
    <row r="7" spans="1:23" ht="96" customHeight="1">
      <c r="A7" s="83"/>
      <c r="B7" s="93"/>
      <c r="C7" s="83"/>
      <c r="D7" s="84"/>
      <c r="E7" s="84"/>
      <c r="F7" s="84"/>
      <c r="G7" s="84"/>
      <c r="H7" s="84"/>
      <c r="I7" s="94"/>
      <c r="J7" s="91"/>
      <c r="K7" s="574"/>
      <c r="L7" s="574"/>
      <c r="M7" s="133"/>
      <c r="N7" s="92"/>
      <c r="O7" s="84"/>
      <c r="P7" s="26"/>
      <c r="Q7" s="177"/>
      <c r="R7" s="27" t="s">
        <v>117</v>
      </c>
      <c r="S7" s="29"/>
      <c r="T7" s="27" t="s">
        <v>118</v>
      </c>
      <c r="U7" s="30"/>
      <c r="V7" s="30"/>
      <c r="W7" s="31"/>
    </row>
    <row r="8" spans="1:23" ht="18" customHeight="1" thickBot="1">
      <c r="A8" s="83"/>
      <c r="B8" s="93"/>
      <c r="C8" s="83"/>
      <c r="D8" s="96"/>
      <c r="E8" s="97"/>
      <c r="F8" s="98"/>
      <c r="G8" s="98"/>
      <c r="H8" s="99"/>
      <c r="I8" s="99"/>
      <c r="J8" s="99"/>
      <c r="K8" s="99"/>
      <c r="L8" s="99"/>
      <c r="M8" s="99"/>
      <c r="N8" s="92"/>
      <c r="O8" s="84"/>
      <c r="P8" s="32"/>
      <c r="Q8" s="33"/>
      <c r="R8" s="33"/>
      <c r="S8" s="33"/>
      <c r="T8" s="33"/>
      <c r="U8" s="33"/>
      <c r="V8" s="33"/>
      <c r="W8" s="36"/>
    </row>
    <row r="9" spans="1:23" ht="63" customHeight="1">
      <c r="A9" s="83"/>
      <c r="B9" s="100"/>
      <c r="C9" s="134" t="s">
        <v>119</v>
      </c>
      <c r="D9" s="135" t="s">
        <v>12</v>
      </c>
      <c r="E9" s="136" t="s">
        <v>7</v>
      </c>
      <c r="F9" s="137" t="s">
        <v>120</v>
      </c>
      <c r="G9" s="137" t="s">
        <v>121</v>
      </c>
      <c r="H9" s="137" t="s">
        <v>122</v>
      </c>
      <c r="I9" s="137" t="s">
        <v>123</v>
      </c>
      <c r="J9" s="575" t="s">
        <v>124</v>
      </c>
      <c r="K9" s="575"/>
      <c r="L9" s="575"/>
      <c r="M9" s="137" t="s">
        <v>125</v>
      </c>
      <c r="N9" s="92"/>
      <c r="O9" s="84"/>
      <c r="P9" s="84"/>
      <c r="Q9" s="84"/>
      <c r="R9" s="84"/>
      <c r="S9" s="84"/>
    </row>
    <row r="10" spans="1:23" s="77" customFormat="1" ht="48" customHeight="1">
      <c r="A10" s="37"/>
      <c r="B10" s="101"/>
      <c r="C10" s="102">
        <v>1</v>
      </c>
      <c r="D10" s="188"/>
      <c r="E10" s="189"/>
      <c r="F10" s="191"/>
      <c r="G10" s="103"/>
      <c r="H10" s="103"/>
      <c r="I10" s="138">
        <f>G10+H10</f>
        <v>0</v>
      </c>
      <c r="J10" s="568"/>
      <c r="K10" s="568"/>
      <c r="L10" s="568"/>
      <c r="M10" s="192"/>
      <c r="N10" s="105"/>
      <c r="O10" s="104"/>
      <c r="P10" s="104"/>
      <c r="Q10" s="104"/>
      <c r="R10" s="104"/>
      <c r="S10" s="104"/>
    </row>
    <row r="11" spans="1:23" s="77" customFormat="1" ht="48" customHeight="1">
      <c r="A11" s="37"/>
      <c r="B11" s="101"/>
      <c r="C11" s="102">
        <v>2</v>
      </c>
      <c r="D11" s="188"/>
      <c r="E11" s="189"/>
      <c r="F11" s="191"/>
      <c r="G11" s="103"/>
      <c r="H11" s="103"/>
      <c r="I11" s="138">
        <f t="shared" ref="I11:I23" si="0">G11+H11</f>
        <v>0</v>
      </c>
      <c r="J11" s="568"/>
      <c r="K11" s="568"/>
      <c r="L11" s="568"/>
      <c r="M11" s="192"/>
      <c r="N11" s="105"/>
      <c r="O11" s="104"/>
      <c r="P11" s="104"/>
      <c r="Q11" s="104"/>
      <c r="R11" s="104"/>
      <c r="S11" s="104"/>
    </row>
    <row r="12" spans="1:23" s="77" customFormat="1" ht="48" customHeight="1">
      <c r="A12" s="37"/>
      <c r="B12" s="101"/>
      <c r="C12" s="102">
        <v>3</v>
      </c>
      <c r="D12" s="188"/>
      <c r="E12" s="189"/>
      <c r="F12" s="191"/>
      <c r="G12" s="103"/>
      <c r="H12" s="103"/>
      <c r="I12" s="138">
        <f t="shared" si="0"/>
        <v>0</v>
      </c>
      <c r="J12" s="568"/>
      <c r="K12" s="568"/>
      <c r="L12" s="568"/>
      <c r="M12" s="192"/>
      <c r="N12" s="105"/>
      <c r="O12" s="104"/>
      <c r="P12" s="104"/>
      <c r="Q12" s="104"/>
      <c r="R12" s="104"/>
      <c r="S12" s="104"/>
    </row>
    <row r="13" spans="1:23" s="77" customFormat="1" ht="48" customHeight="1">
      <c r="A13" s="37"/>
      <c r="B13" s="101"/>
      <c r="C13" s="102">
        <v>4</v>
      </c>
      <c r="D13" s="188"/>
      <c r="E13" s="189"/>
      <c r="F13" s="191"/>
      <c r="G13" s="103"/>
      <c r="H13" s="103"/>
      <c r="I13" s="138">
        <f t="shared" si="0"/>
        <v>0</v>
      </c>
      <c r="J13" s="568"/>
      <c r="K13" s="568"/>
      <c r="L13" s="568"/>
      <c r="M13" s="192"/>
      <c r="N13" s="105"/>
      <c r="O13" s="104"/>
      <c r="P13" s="104"/>
      <c r="Q13" s="104"/>
      <c r="R13" s="104"/>
      <c r="S13" s="104"/>
    </row>
    <row r="14" spans="1:23" s="77" customFormat="1" ht="48" customHeight="1">
      <c r="A14" s="37"/>
      <c r="B14" s="101"/>
      <c r="C14" s="102">
        <v>5</v>
      </c>
      <c r="D14" s="188"/>
      <c r="E14" s="189"/>
      <c r="F14" s="191"/>
      <c r="G14" s="103"/>
      <c r="H14" s="103"/>
      <c r="I14" s="138">
        <f>G14+H14</f>
        <v>0</v>
      </c>
      <c r="J14" s="568"/>
      <c r="K14" s="568"/>
      <c r="L14" s="568"/>
      <c r="M14" s="192"/>
      <c r="N14" s="105"/>
      <c r="O14" s="104"/>
      <c r="P14" s="104"/>
      <c r="Q14" s="104"/>
      <c r="R14" s="104"/>
      <c r="S14" s="104"/>
    </row>
    <row r="15" spans="1:23" s="77" customFormat="1" ht="48" customHeight="1">
      <c r="A15" s="37"/>
      <c r="B15" s="101"/>
      <c r="C15" s="102">
        <v>6</v>
      </c>
      <c r="D15" s="188"/>
      <c r="E15" s="189"/>
      <c r="F15" s="191"/>
      <c r="G15" s="103"/>
      <c r="H15" s="103"/>
      <c r="I15" s="138">
        <f t="shared" si="0"/>
        <v>0</v>
      </c>
      <c r="J15" s="568"/>
      <c r="K15" s="568"/>
      <c r="L15" s="568"/>
      <c r="M15" s="192"/>
      <c r="N15" s="105"/>
      <c r="O15" s="104"/>
      <c r="P15" s="104"/>
      <c r="Q15" s="104"/>
      <c r="R15" s="104"/>
      <c r="S15" s="104"/>
    </row>
    <row r="16" spans="1:23" s="77" customFormat="1" ht="48" customHeight="1">
      <c r="A16" s="37"/>
      <c r="B16" s="101"/>
      <c r="C16" s="102">
        <v>7</v>
      </c>
      <c r="D16" s="188"/>
      <c r="E16" s="189"/>
      <c r="F16" s="191"/>
      <c r="G16" s="103"/>
      <c r="H16" s="103"/>
      <c r="I16" s="138">
        <f t="shared" si="0"/>
        <v>0</v>
      </c>
      <c r="J16" s="568"/>
      <c r="K16" s="568"/>
      <c r="L16" s="568"/>
      <c r="M16" s="192"/>
      <c r="N16" s="105"/>
      <c r="O16" s="104"/>
      <c r="P16" s="104"/>
      <c r="Q16" s="104"/>
      <c r="R16" s="104"/>
      <c r="S16" s="104"/>
    </row>
    <row r="17" spans="1:29" s="77" customFormat="1" ht="48" customHeight="1">
      <c r="A17" s="37"/>
      <c r="B17" s="101"/>
      <c r="C17" s="102">
        <v>8</v>
      </c>
      <c r="D17" s="188"/>
      <c r="E17" s="189"/>
      <c r="F17" s="191"/>
      <c r="G17" s="103"/>
      <c r="H17" s="103"/>
      <c r="I17" s="138">
        <f t="shared" si="0"/>
        <v>0</v>
      </c>
      <c r="J17" s="568"/>
      <c r="K17" s="568"/>
      <c r="L17" s="568"/>
      <c r="M17" s="192"/>
      <c r="N17" s="105"/>
      <c r="O17" s="104"/>
      <c r="P17" s="104"/>
      <c r="Q17" s="104"/>
      <c r="R17" s="104"/>
      <c r="S17" s="104"/>
    </row>
    <row r="18" spans="1:29" s="77" customFormat="1" ht="48" customHeight="1">
      <c r="A18" s="37"/>
      <c r="B18" s="101"/>
      <c r="C18" s="102">
        <v>9</v>
      </c>
      <c r="D18" s="190"/>
      <c r="E18" s="189"/>
      <c r="F18" s="191"/>
      <c r="G18" s="103"/>
      <c r="H18" s="103"/>
      <c r="I18" s="138">
        <f t="shared" si="0"/>
        <v>0</v>
      </c>
      <c r="J18" s="568"/>
      <c r="K18" s="568"/>
      <c r="L18" s="568"/>
      <c r="M18" s="192"/>
      <c r="N18" s="105"/>
      <c r="O18" s="104"/>
      <c r="P18" s="104"/>
      <c r="Q18" s="104"/>
      <c r="R18" s="104"/>
      <c r="S18" s="104"/>
    </row>
    <row r="19" spans="1:29" s="77" customFormat="1" ht="48" customHeight="1">
      <c r="A19" s="37"/>
      <c r="B19" s="101"/>
      <c r="C19" s="102">
        <v>10</v>
      </c>
      <c r="D19" s="190"/>
      <c r="E19" s="189"/>
      <c r="F19" s="191"/>
      <c r="G19" s="103"/>
      <c r="H19" s="103"/>
      <c r="I19" s="138">
        <f t="shared" si="0"/>
        <v>0</v>
      </c>
      <c r="J19" s="568"/>
      <c r="K19" s="568"/>
      <c r="L19" s="568"/>
      <c r="M19" s="192"/>
      <c r="N19" s="105"/>
      <c r="O19" s="104"/>
      <c r="P19" s="104"/>
      <c r="Q19" s="104"/>
      <c r="R19" s="104"/>
      <c r="S19" s="104"/>
    </row>
    <row r="20" spans="1:29" s="77" customFormat="1" ht="48" customHeight="1">
      <c r="A20" s="37"/>
      <c r="B20" s="101"/>
      <c r="C20" s="102">
        <v>11</v>
      </c>
      <c r="D20" s="190"/>
      <c r="E20" s="189"/>
      <c r="F20" s="191"/>
      <c r="G20" s="103"/>
      <c r="H20" s="103"/>
      <c r="I20" s="138">
        <f t="shared" si="0"/>
        <v>0</v>
      </c>
      <c r="J20" s="568"/>
      <c r="K20" s="568"/>
      <c r="L20" s="568"/>
      <c r="M20" s="192"/>
      <c r="N20" s="105"/>
      <c r="O20" s="104"/>
      <c r="P20" s="104"/>
      <c r="Q20" s="104"/>
      <c r="R20" s="104"/>
      <c r="S20" s="104"/>
    </row>
    <row r="21" spans="1:29" s="77" customFormat="1" ht="48" customHeight="1">
      <c r="A21" s="37"/>
      <c r="B21" s="101"/>
      <c r="C21" s="102">
        <v>12</v>
      </c>
      <c r="D21" s="190"/>
      <c r="E21" s="189"/>
      <c r="F21" s="191"/>
      <c r="G21" s="103"/>
      <c r="H21" s="103"/>
      <c r="I21" s="138">
        <f t="shared" si="0"/>
        <v>0</v>
      </c>
      <c r="J21" s="568"/>
      <c r="K21" s="568"/>
      <c r="L21" s="568"/>
      <c r="M21" s="192"/>
      <c r="N21" s="105"/>
      <c r="O21" s="104"/>
      <c r="P21" s="104"/>
      <c r="Q21" s="104"/>
      <c r="R21" s="104"/>
      <c r="S21" s="104"/>
    </row>
    <row r="22" spans="1:29" s="77" customFormat="1" ht="48" customHeight="1">
      <c r="A22" s="37"/>
      <c r="B22" s="101"/>
      <c r="C22" s="102">
        <v>13</v>
      </c>
      <c r="D22" s="190"/>
      <c r="E22" s="189"/>
      <c r="F22" s="191"/>
      <c r="G22" s="103"/>
      <c r="H22" s="103"/>
      <c r="I22" s="138">
        <f t="shared" si="0"/>
        <v>0</v>
      </c>
      <c r="J22" s="568"/>
      <c r="K22" s="568"/>
      <c r="L22" s="568"/>
      <c r="M22" s="192"/>
      <c r="N22" s="105"/>
      <c r="O22" s="104"/>
      <c r="P22" s="104"/>
      <c r="Q22" s="104"/>
      <c r="R22" s="104"/>
      <c r="S22" s="104"/>
    </row>
    <row r="23" spans="1:29" s="77" customFormat="1" ht="48" customHeight="1">
      <c r="A23" s="37"/>
      <c r="B23" s="101"/>
      <c r="C23" s="102">
        <v>14</v>
      </c>
      <c r="D23" s="190"/>
      <c r="E23" s="189"/>
      <c r="F23" s="191"/>
      <c r="G23" s="103"/>
      <c r="H23" s="103"/>
      <c r="I23" s="138">
        <f t="shared" si="0"/>
        <v>0</v>
      </c>
      <c r="J23" s="568"/>
      <c r="K23" s="568"/>
      <c r="L23" s="568"/>
      <c r="M23" s="192"/>
      <c r="N23" s="105"/>
      <c r="O23" s="104"/>
      <c r="P23" s="104"/>
      <c r="Q23" s="104"/>
      <c r="R23" s="104"/>
      <c r="S23" s="104"/>
    </row>
    <row r="24" spans="1:29" ht="37.4" customHeight="1">
      <c r="A24" s="83"/>
      <c r="B24" s="93"/>
      <c r="C24" s="106"/>
      <c r="D24" s="106"/>
      <c r="E24" s="107"/>
      <c r="F24" s="84"/>
      <c r="G24" s="84"/>
      <c r="H24" s="84"/>
      <c r="I24" s="84"/>
      <c r="J24" s="84"/>
      <c r="K24" s="108"/>
      <c r="L24" s="108"/>
      <c r="M24" s="84"/>
      <c r="N24" s="92"/>
      <c r="O24" s="84"/>
      <c r="P24" s="84"/>
      <c r="Q24" s="84"/>
      <c r="R24" s="84"/>
      <c r="S24" s="84"/>
    </row>
    <row r="25" spans="1:29" s="77" customFormat="1" ht="53.15" customHeight="1">
      <c r="A25" s="83"/>
      <c r="B25" s="93"/>
      <c r="C25" s="109"/>
      <c r="D25" s="110"/>
      <c r="E25" s="111"/>
      <c r="F25" s="161" t="s">
        <v>126</v>
      </c>
      <c r="G25" s="161" t="s">
        <v>127</v>
      </c>
      <c r="H25" s="162" t="s">
        <v>128</v>
      </c>
      <c r="I25" s="163" t="s">
        <v>129</v>
      </c>
      <c r="J25" s="84"/>
      <c r="K25" s="108"/>
      <c r="L25" s="84"/>
      <c r="M25" s="84"/>
      <c r="N25" s="92"/>
      <c r="O25" s="84"/>
      <c r="P25" s="84"/>
      <c r="Q25" s="84"/>
      <c r="R25" s="84"/>
      <c r="S25" s="84"/>
      <c r="T25" s="65"/>
      <c r="U25" s="65"/>
      <c r="V25" s="65"/>
      <c r="W25" s="65"/>
      <c r="X25" s="65"/>
      <c r="Y25" s="65"/>
      <c r="Z25" s="65"/>
      <c r="AA25" s="65"/>
      <c r="AB25" s="65"/>
      <c r="AC25" s="65"/>
    </row>
    <row r="26" spans="1:29" s="77" customFormat="1" ht="27.65" customHeight="1">
      <c r="A26" s="83"/>
      <c r="B26" s="93"/>
      <c r="C26" s="83"/>
      <c r="D26" s="110"/>
      <c r="E26" s="111"/>
      <c r="F26" s="139">
        <f>SUM(F10:F24)</f>
        <v>0</v>
      </c>
      <c r="G26" s="140">
        <f>SUM(G10:G24)</f>
        <v>0</v>
      </c>
      <c r="H26" s="141">
        <f>SUM(H10:H24)</f>
        <v>0</v>
      </c>
      <c r="I26" s="142">
        <f>SUM(I10:I24)</f>
        <v>0</v>
      </c>
      <c r="J26" s="84"/>
      <c r="K26" s="84"/>
      <c r="L26" s="84"/>
      <c r="M26" s="84"/>
      <c r="N26" s="92"/>
      <c r="O26" s="84"/>
      <c r="P26" s="84"/>
      <c r="Q26" s="84"/>
      <c r="R26" s="84"/>
      <c r="S26" s="84"/>
      <c r="T26" s="65"/>
      <c r="U26" s="65"/>
      <c r="V26" s="65"/>
      <c r="W26" s="65"/>
      <c r="X26" s="65"/>
      <c r="Y26" s="65"/>
      <c r="Z26" s="65"/>
      <c r="AA26" s="65"/>
      <c r="AB26" s="65"/>
      <c r="AC26" s="65"/>
    </row>
    <row r="27" spans="1:29" s="77" customFormat="1" ht="27.65" customHeight="1" thickBot="1">
      <c r="A27" s="83"/>
      <c r="B27" s="112"/>
      <c r="C27" s="113"/>
      <c r="D27" s="114"/>
      <c r="E27" s="114"/>
      <c r="F27" s="115"/>
      <c r="G27" s="115"/>
      <c r="H27" s="116"/>
      <c r="I27" s="116"/>
      <c r="J27" s="116"/>
      <c r="K27" s="116"/>
      <c r="L27" s="116"/>
      <c r="M27" s="116"/>
      <c r="N27" s="117"/>
      <c r="O27" s="84"/>
      <c r="P27" s="84"/>
      <c r="Q27" s="84"/>
      <c r="R27" s="84"/>
      <c r="S27" s="84"/>
      <c r="T27" s="65"/>
      <c r="U27" s="65"/>
      <c r="V27" s="65"/>
      <c r="W27" s="65"/>
      <c r="X27" s="65"/>
      <c r="Y27" s="65"/>
      <c r="Z27" s="65"/>
      <c r="AA27" s="65"/>
      <c r="AB27" s="65"/>
      <c r="AC27" s="65"/>
    </row>
    <row r="28" spans="1:29" s="77" customFormat="1" ht="18.75" customHeight="1">
      <c r="A28" s="83"/>
      <c r="B28" s="83"/>
      <c r="C28" s="83"/>
      <c r="D28" s="110"/>
      <c r="E28" s="110"/>
      <c r="F28" s="94"/>
      <c r="G28" s="94"/>
      <c r="H28" s="84"/>
      <c r="I28" s="84"/>
      <c r="J28" s="84"/>
      <c r="K28" s="84"/>
      <c r="L28" s="84"/>
      <c r="M28" s="84"/>
      <c r="N28" s="84"/>
      <c r="O28" s="84"/>
      <c r="P28" s="84"/>
      <c r="Q28" s="84"/>
      <c r="R28" s="84"/>
      <c r="S28" s="84"/>
      <c r="T28" s="65"/>
      <c r="U28" s="65"/>
      <c r="V28" s="65"/>
      <c r="W28" s="65"/>
      <c r="X28" s="65"/>
      <c r="Y28" s="65"/>
      <c r="Z28" s="65"/>
      <c r="AA28" s="65"/>
      <c r="AB28" s="65"/>
      <c r="AC28" s="65"/>
    </row>
    <row r="29" spans="1:29" s="77" customFormat="1" ht="18.75" customHeight="1">
      <c r="A29" s="83"/>
      <c r="B29" s="83"/>
      <c r="C29" s="83"/>
      <c r="D29" s="110"/>
      <c r="E29" s="110"/>
      <c r="F29" s="94"/>
      <c r="G29" s="94"/>
      <c r="H29" s="84"/>
      <c r="I29" s="84"/>
      <c r="J29" s="84"/>
      <c r="K29" s="84"/>
      <c r="L29" s="84"/>
      <c r="M29" s="84"/>
      <c r="N29" s="84"/>
      <c r="O29" s="84"/>
      <c r="P29" s="84"/>
      <c r="Q29" s="84"/>
      <c r="R29" s="84"/>
      <c r="S29" s="84"/>
      <c r="T29" s="65"/>
      <c r="U29" s="65"/>
      <c r="V29" s="65"/>
      <c r="W29" s="65"/>
      <c r="X29" s="65"/>
      <c r="Y29" s="65"/>
      <c r="Z29" s="65"/>
      <c r="AA29" s="65"/>
      <c r="AB29" s="65"/>
      <c r="AC29" s="65"/>
    </row>
    <row r="30" spans="1:29" ht="18.75" customHeight="1">
      <c r="B30" s="61"/>
      <c r="C30" s="61"/>
      <c r="D30" s="73"/>
      <c r="E30" s="73"/>
      <c r="F30" s="95"/>
      <c r="G30" s="95"/>
    </row>
    <row r="31" spans="1:29" ht="18.75" customHeight="1">
      <c r="B31" s="61"/>
      <c r="C31" s="61"/>
      <c r="D31" s="73"/>
      <c r="E31" s="73"/>
      <c r="F31" s="143"/>
      <c r="G31" s="143"/>
    </row>
    <row r="32" spans="1:29" ht="18.75" customHeight="1">
      <c r="B32" s="61"/>
      <c r="C32" s="61"/>
      <c r="D32" s="78"/>
      <c r="E32" s="78"/>
      <c r="F32" s="118"/>
      <c r="G32" s="78"/>
    </row>
    <row r="33" spans="2:7">
      <c r="B33" s="61"/>
      <c r="C33" s="61"/>
      <c r="D33" s="78"/>
      <c r="E33" s="78"/>
      <c r="F33" s="118"/>
      <c r="G33" s="78"/>
    </row>
    <row r="34" spans="2:7">
      <c r="B34" s="61"/>
      <c r="C34" s="61"/>
      <c r="D34" s="78"/>
      <c r="E34" s="78"/>
      <c r="F34" s="118"/>
      <c r="G34" s="78"/>
    </row>
    <row r="35" spans="2:7">
      <c r="B35" s="61"/>
      <c r="C35" s="61"/>
      <c r="D35" s="61"/>
      <c r="E35" s="61"/>
      <c r="F35" s="119"/>
      <c r="G35" s="61"/>
    </row>
    <row r="36" spans="2:7">
      <c r="B36" s="61"/>
      <c r="C36" s="61"/>
      <c r="D36" s="61"/>
      <c r="E36" s="61"/>
      <c r="F36" s="119"/>
      <c r="G36" s="61"/>
    </row>
    <row r="37" spans="2:7">
      <c r="B37" s="61"/>
      <c r="C37" s="61"/>
      <c r="D37" s="61"/>
      <c r="E37" s="61"/>
      <c r="F37" s="119"/>
      <c r="G37" s="61"/>
    </row>
    <row r="38" spans="2:7">
      <c r="B38" s="61"/>
      <c r="C38" s="61"/>
      <c r="D38" s="61"/>
      <c r="E38" s="61"/>
      <c r="F38" s="119"/>
      <c r="G38" s="61"/>
    </row>
    <row r="39" spans="2:7">
      <c r="B39" s="61"/>
      <c r="C39" s="61"/>
      <c r="D39" s="61"/>
      <c r="E39" s="61"/>
      <c r="F39" s="119"/>
      <c r="G39" s="61"/>
    </row>
    <row r="52" spans="1:1">
      <c r="A52" s="80"/>
    </row>
    <row r="63" spans="1:1">
      <c r="A63" s="80"/>
    </row>
  </sheetData>
  <sheetProtection algorithmName="SHA-512" hashValue="gTPad2UrzBI9JqS8RrUaCsIFHYDHoejVWwE8aD4b/T9b04gDZtEqPMC2MR8+EDBvnqwDthEEsGqi22o8laI6RA==" saltValue="neeMjLAvAxB15zlxoXuLIA==" spinCount="100000" sheet="1" scenarios="1" insertRows="0"/>
  <protectedRanges>
    <protectedRange sqref="A10:XFD23" name="範囲1"/>
  </protectedRanges>
  <mergeCells count="29">
    <mergeCell ref="J20:L20"/>
    <mergeCell ref="J21:L21"/>
    <mergeCell ref="J22:L22"/>
    <mergeCell ref="J23:L23"/>
    <mergeCell ref="J14:L14"/>
    <mergeCell ref="J15:L15"/>
    <mergeCell ref="J16:L16"/>
    <mergeCell ref="J17:L17"/>
    <mergeCell ref="J18:L18"/>
    <mergeCell ref="J19:L19"/>
    <mergeCell ref="J13:L13"/>
    <mergeCell ref="B3:N3"/>
    <mergeCell ref="C5:D5"/>
    <mergeCell ref="K5:L5"/>
    <mergeCell ref="C6:D6"/>
    <mergeCell ref="K6:L6"/>
    <mergeCell ref="E5:I5"/>
    <mergeCell ref="E6:I6"/>
    <mergeCell ref="K7:L7"/>
    <mergeCell ref="J9:L9"/>
    <mergeCell ref="J10:L10"/>
    <mergeCell ref="J11:L11"/>
    <mergeCell ref="J12:L12"/>
    <mergeCell ref="Q5:Q6"/>
    <mergeCell ref="R5:R6"/>
    <mergeCell ref="S5:S6"/>
    <mergeCell ref="T5:T6"/>
    <mergeCell ref="V5:V6"/>
    <mergeCell ref="U5:U6"/>
  </mergeCells>
  <phoneticPr fontId="9"/>
  <conditionalFormatting sqref="I15">
    <cfRule type="expression" dxfId="7" priority="1">
      <formula>CELL("protect",A1)=0</formula>
    </cfRule>
  </conditionalFormatting>
  <dataValidations count="4">
    <dataValidation imeMode="disabled" operator="greaterThanOrEqual" allowBlank="1" showInputMessage="1" showErrorMessage="1" sqref="D10:D23" xr:uid="{CDA09107-3606-4897-8173-72FDEEE164AB}"/>
    <dataValidation type="whole" imeMode="disabled" operator="greaterThanOrEqual" allowBlank="1" showInputMessage="1" showErrorMessage="1" sqref="C10:C23" xr:uid="{E83E3A00-4A59-4592-A7F1-8797247AD3B5}">
      <formula1>1</formula1>
    </dataValidation>
    <dataValidation imeMode="hiragana" allowBlank="1" showInputMessage="1" showErrorMessage="1" sqref="J10:M23 E10:E23" xr:uid="{E60CDAB5-00D8-47D6-8B43-0ADE485C8C83}"/>
    <dataValidation type="whole" imeMode="disabled" operator="greaterThanOrEqual" allowBlank="1" showInputMessage="1" showErrorMessage="1" sqref="F10:I23" xr:uid="{7941B449-D0D8-48BB-B554-364D3DDC8CE9}">
      <formula1>0</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CE3311-68B1-4914-A472-8BAF06CEA510}">
  <sheetPr>
    <tabColor theme="7"/>
  </sheetPr>
  <dimension ref="A2:P21"/>
  <sheetViews>
    <sheetView workbookViewId="0"/>
  </sheetViews>
  <sheetFormatPr defaultColWidth="9" defaultRowHeight="16.5"/>
  <cols>
    <col min="1" max="1" width="9" style="144"/>
    <col min="2" max="4" width="13.58203125" style="144" customWidth="1"/>
    <col min="5" max="5" width="6" style="144" customWidth="1"/>
    <col min="6" max="16384" width="9" style="144"/>
  </cols>
  <sheetData>
    <row r="2" spans="1:16" ht="17" thickBot="1">
      <c r="B2" s="145" t="s">
        <v>130</v>
      </c>
      <c r="C2" s="145" t="s">
        <v>131</v>
      </c>
      <c r="D2" s="145" t="s">
        <v>132</v>
      </c>
    </row>
    <row r="3" spans="1:16">
      <c r="A3" s="146" t="s">
        <v>119</v>
      </c>
      <c r="B3" s="147" t="s">
        <v>133</v>
      </c>
      <c r="C3" s="148" t="s">
        <v>134</v>
      </c>
      <c r="D3" s="149" t="s">
        <v>135</v>
      </c>
      <c r="F3" s="150" t="s">
        <v>136</v>
      </c>
    </row>
    <row r="4" spans="1:16">
      <c r="A4" s="146" t="s">
        <v>137</v>
      </c>
      <c r="B4" s="151">
        <v>230000</v>
      </c>
      <c r="C4" s="152">
        <v>0.1</v>
      </c>
      <c r="D4" s="153">
        <f>ROUNDDOWN(C4*B4/(1+C4),0)</f>
        <v>20909</v>
      </c>
      <c r="F4" s="154" t="s">
        <v>138</v>
      </c>
      <c r="G4" s="155"/>
      <c r="H4" s="155"/>
      <c r="I4" s="155"/>
      <c r="J4" s="155"/>
      <c r="K4" s="155"/>
      <c r="L4" s="155"/>
      <c r="M4" s="155"/>
      <c r="N4" s="155"/>
      <c r="O4" s="155"/>
      <c r="P4" s="155"/>
    </row>
    <row r="5" spans="1:16">
      <c r="A5" s="156">
        <v>1</v>
      </c>
      <c r="B5" s="157"/>
      <c r="C5" s="158">
        <v>0.1</v>
      </c>
      <c r="D5" s="153">
        <f t="shared" ref="D5:D14" si="0">ROUNDDOWN(C5*B5/(1+C5),0)</f>
        <v>0</v>
      </c>
      <c r="F5" s="150"/>
      <c r="N5" s="155"/>
      <c r="O5" s="155"/>
      <c r="P5" s="155"/>
    </row>
    <row r="6" spans="1:16">
      <c r="A6" s="156">
        <v>2</v>
      </c>
      <c r="B6" s="157"/>
      <c r="C6" s="158">
        <v>0.1</v>
      </c>
      <c r="D6" s="153">
        <f t="shared" si="0"/>
        <v>0</v>
      </c>
      <c r="F6" s="159" t="s">
        <v>139</v>
      </c>
      <c r="G6" s="155"/>
      <c r="H6" s="155"/>
      <c r="I6" s="155"/>
      <c r="J6" s="155"/>
      <c r="K6" s="155"/>
      <c r="L6" s="155"/>
      <c r="M6" s="155"/>
      <c r="N6" s="155"/>
      <c r="O6" s="155"/>
      <c r="P6" s="155"/>
    </row>
    <row r="7" spans="1:16">
      <c r="A7" s="156">
        <v>3</v>
      </c>
      <c r="B7" s="157"/>
      <c r="C7" s="158">
        <v>0.1</v>
      </c>
      <c r="D7" s="153">
        <f t="shared" si="0"/>
        <v>0</v>
      </c>
      <c r="F7" s="159" t="s">
        <v>140</v>
      </c>
      <c r="G7" s="155"/>
      <c r="H7" s="155"/>
      <c r="I7" s="155"/>
      <c r="J7" s="155"/>
      <c r="K7" s="155"/>
      <c r="L7" s="155"/>
      <c r="M7" s="155"/>
      <c r="N7" s="155"/>
      <c r="O7" s="155"/>
      <c r="P7" s="155"/>
    </row>
    <row r="8" spans="1:16">
      <c r="A8" s="156">
        <v>4</v>
      </c>
      <c r="B8" s="157"/>
      <c r="C8" s="158">
        <v>0.1</v>
      </c>
      <c r="D8" s="153">
        <f t="shared" si="0"/>
        <v>0</v>
      </c>
      <c r="F8" s="150"/>
      <c r="L8" s="155"/>
      <c r="M8" s="155"/>
      <c r="N8" s="155"/>
      <c r="O8" s="155"/>
      <c r="P8" s="155"/>
    </row>
    <row r="9" spans="1:16">
      <c r="A9" s="156">
        <v>5</v>
      </c>
      <c r="B9" s="157"/>
      <c r="C9" s="158">
        <v>0.1</v>
      </c>
      <c r="D9" s="153">
        <f t="shared" si="0"/>
        <v>0</v>
      </c>
      <c r="F9" s="159" t="s">
        <v>141</v>
      </c>
      <c r="G9" s="155"/>
      <c r="H9" s="155"/>
      <c r="I9" s="155"/>
      <c r="J9" s="155"/>
      <c r="K9" s="155"/>
      <c r="L9" s="155"/>
      <c r="M9" s="155"/>
      <c r="N9" s="155"/>
      <c r="O9" s="155"/>
      <c r="P9" s="155"/>
    </row>
    <row r="10" spans="1:16">
      <c r="A10" s="156">
        <v>6</v>
      </c>
      <c r="B10" s="157"/>
      <c r="C10" s="158">
        <v>0.1</v>
      </c>
      <c r="D10" s="153">
        <f t="shared" si="0"/>
        <v>0</v>
      </c>
      <c r="F10" s="155"/>
      <c r="G10" s="155"/>
      <c r="H10" s="155"/>
      <c r="I10" s="155"/>
      <c r="J10" s="155"/>
      <c r="K10" s="155"/>
      <c r="L10" s="155"/>
      <c r="M10" s="155"/>
      <c r="N10" s="155"/>
      <c r="O10" s="155"/>
      <c r="P10" s="155"/>
    </row>
    <row r="11" spans="1:16">
      <c r="A11" s="156">
        <v>7</v>
      </c>
      <c r="B11" s="157"/>
      <c r="C11" s="158">
        <v>0.1</v>
      </c>
      <c r="D11" s="153">
        <f t="shared" si="0"/>
        <v>0</v>
      </c>
      <c r="F11" s="159" t="s">
        <v>142</v>
      </c>
      <c r="G11" s="155"/>
      <c r="H11" s="155"/>
      <c r="I11" s="155"/>
      <c r="J11" s="155"/>
      <c r="K11" s="155"/>
      <c r="L11" s="155"/>
      <c r="M11" s="155"/>
      <c r="N11" s="155"/>
      <c r="O11" s="155"/>
      <c r="P11" s="155"/>
    </row>
    <row r="12" spans="1:16">
      <c r="A12" s="156">
        <v>8</v>
      </c>
      <c r="B12" s="157"/>
      <c r="C12" s="158">
        <v>0.1</v>
      </c>
      <c r="D12" s="153">
        <f t="shared" si="0"/>
        <v>0</v>
      </c>
      <c r="F12" s="155"/>
      <c r="G12" s="155"/>
      <c r="H12" s="155"/>
      <c r="I12" s="155"/>
      <c r="J12" s="155"/>
      <c r="K12" s="155"/>
      <c r="L12" s="155"/>
      <c r="M12" s="155"/>
      <c r="N12" s="155"/>
      <c r="O12" s="155"/>
      <c r="P12" s="155"/>
    </row>
    <row r="13" spans="1:16">
      <c r="A13" s="156">
        <v>9</v>
      </c>
      <c r="B13" s="157"/>
      <c r="C13" s="158">
        <v>0.1</v>
      </c>
      <c r="D13" s="153">
        <f t="shared" si="0"/>
        <v>0</v>
      </c>
      <c r="F13" s="155"/>
      <c r="G13" s="155"/>
      <c r="H13" s="155"/>
      <c r="I13" s="155"/>
      <c r="J13" s="155"/>
      <c r="K13" s="155"/>
      <c r="L13" s="155"/>
      <c r="M13" s="155"/>
      <c r="N13" s="155"/>
      <c r="O13" s="155"/>
      <c r="P13" s="155"/>
    </row>
    <row r="14" spans="1:16">
      <c r="A14" s="156">
        <v>10</v>
      </c>
      <c r="B14" s="157"/>
      <c r="C14" s="158">
        <v>0.1</v>
      </c>
      <c r="D14" s="153">
        <f t="shared" si="0"/>
        <v>0</v>
      </c>
      <c r="F14" s="155"/>
      <c r="G14" s="155"/>
      <c r="H14" s="155"/>
      <c r="I14" s="155"/>
      <c r="J14" s="155"/>
      <c r="K14" s="155"/>
      <c r="L14" s="155"/>
      <c r="M14" s="155"/>
      <c r="N14" s="155"/>
      <c r="O14" s="155"/>
      <c r="P14" s="155"/>
    </row>
    <row r="16" spans="1:16">
      <c r="B16" s="160"/>
    </row>
    <row r="17" spans="2:4">
      <c r="D17" s="160"/>
    </row>
    <row r="18" spans="2:4">
      <c r="B18" s="160"/>
      <c r="C18" s="160"/>
    </row>
    <row r="19" spans="2:4">
      <c r="C19" s="160"/>
      <c r="D19" s="160"/>
    </row>
    <row r="20" spans="2:4">
      <c r="B20" s="160"/>
    </row>
    <row r="21" spans="2:4">
      <c r="B21" s="160"/>
    </row>
  </sheetData>
  <sheetProtection algorithmName="SHA-512" hashValue="KgXA+1EhhplfXB3iv9bgT8wOcfdmATPiU1w4APjMMamJteajU4gIeFjGFmawc+vdamZaobRsI12OvO4OnJsgug==" saltValue="C7yzFcJCUVbEgtFb8gWbVw==" spinCount="100000" sheet="1" scenarios="1"/>
  <phoneticPr fontId="9"/>
  <conditionalFormatting sqref="A18">
    <cfRule type="expression" priority="3">
      <formula>CELL("protect",A1)=0</formula>
    </cfRule>
  </conditionalFormatting>
  <conditionalFormatting sqref="A1:XFD1048576">
    <cfRule type="expression" dxfId="6" priority="1">
      <formula>CELL("protect",A1)=0</formula>
    </cfRule>
    <cfRule type="expression" dxfId="5" priority="2">
      <formula>CELL("protect",A1)=0</formula>
    </cfRule>
  </conditionalFormatting>
  <dataValidations count="1">
    <dataValidation type="list" allowBlank="1" showInputMessage="1" showErrorMessage="1" sqref="C4:C14" xr:uid="{E3D1653C-0906-4646-8784-DB4D0BA52DD7}">
      <formula1>"10%,8%"</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8E1A71-81E8-437E-930A-8B8A13E52EF1}">
  <sheetPr>
    <tabColor rgb="FF92D050"/>
  </sheetPr>
  <dimension ref="A1:AU88"/>
  <sheetViews>
    <sheetView showGridLines="0" topLeftCell="F1" zoomScale="40" zoomScaleNormal="40" workbookViewId="0">
      <selection activeCell="M29" sqref="M29"/>
    </sheetView>
  </sheetViews>
  <sheetFormatPr defaultColWidth="13" defaultRowHeight="22.9" customHeight="1" zeroHeight="1" outlineLevelCol="1"/>
  <cols>
    <col min="1" max="1" width="2" style="218" customWidth="1"/>
    <col min="2" max="2" width="8.58203125" style="218" customWidth="1"/>
    <col min="3" max="3" width="6.75" style="218" customWidth="1"/>
    <col min="4" max="4" width="28.5" style="218" customWidth="1"/>
    <col min="5" max="5" width="34.75" style="218" customWidth="1"/>
    <col min="6" max="6" width="26.75" style="218" customWidth="1"/>
    <col min="7" max="8" width="40.75" style="218" customWidth="1"/>
    <col min="9" max="9" width="28.75" style="383" customWidth="1"/>
    <col min="10" max="10" width="36.25" style="383" customWidth="1"/>
    <col min="11" max="12" width="28.75" style="383" customWidth="1"/>
    <col min="13" max="13" width="35.08203125" style="383" customWidth="1"/>
    <col min="14" max="14" width="4.58203125" style="218" customWidth="1"/>
    <col min="15" max="15" width="39.75" style="218" customWidth="1"/>
    <col min="16" max="17" width="4.58203125" style="208" customWidth="1"/>
    <col min="18" max="19" width="20.75" style="218" customWidth="1"/>
    <col min="20" max="20" width="30.33203125" style="208" bestFit="1" customWidth="1"/>
    <col min="21" max="23" width="20.75" style="208" customWidth="1"/>
    <col min="24" max="24" width="20.75" style="218" customWidth="1"/>
    <col min="25" max="27" width="5.25" style="218" customWidth="1"/>
    <col min="28" max="33" width="22.75" style="218" customWidth="1"/>
    <col min="34" max="34" width="5.25" style="218" customWidth="1"/>
    <col min="35" max="35" width="2.5" style="218" customWidth="1"/>
    <col min="36" max="39" width="24.75" style="30" hidden="1" customWidth="1" outlineLevel="1"/>
    <col min="40" max="40" width="13" style="218" customWidth="1" collapsed="1"/>
    <col min="41" max="16384" width="13" style="218"/>
  </cols>
  <sheetData>
    <row r="1" spans="1:47" ht="60.65" customHeight="1" thickBot="1">
      <c r="A1" s="20"/>
      <c r="B1" s="20"/>
      <c r="C1" s="20"/>
      <c r="D1" s="20"/>
      <c r="E1" s="20"/>
      <c r="F1" s="20"/>
      <c r="G1" s="20"/>
      <c r="H1" s="20"/>
      <c r="I1" s="20"/>
      <c r="J1" s="20"/>
      <c r="K1" s="20"/>
      <c r="L1" s="20"/>
      <c r="M1" s="20"/>
      <c r="N1" s="20"/>
      <c r="O1" s="20"/>
      <c r="P1" s="20"/>
      <c r="Q1" s="20"/>
      <c r="R1" s="20"/>
      <c r="S1" s="20"/>
      <c r="T1" s="218"/>
      <c r="U1" s="218"/>
      <c r="V1" s="218"/>
      <c r="W1" s="218"/>
      <c r="AB1" s="212"/>
      <c r="AC1" s="212"/>
      <c r="AD1" s="212"/>
      <c r="AE1" s="212"/>
      <c r="AF1" s="212"/>
      <c r="AG1" s="212"/>
      <c r="AH1" s="212"/>
    </row>
    <row r="2" spans="1:47" ht="71.25" customHeight="1" thickBot="1">
      <c r="A2" s="238"/>
      <c r="B2" s="20"/>
      <c r="C2" s="20"/>
      <c r="D2" s="20"/>
      <c r="E2" s="20"/>
      <c r="F2" s="20"/>
      <c r="G2" s="20"/>
      <c r="H2" s="20"/>
      <c r="I2" s="449" t="s">
        <v>0</v>
      </c>
      <c r="J2" s="20"/>
      <c r="K2" s="20"/>
      <c r="L2" s="20"/>
      <c r="M2" s="20"/>
      <c r="N2" s="20"/>
      <c r="O2" s="20"/>
      <c r="P2" s="20"/>
      <c r="Q2" s="20"/>
      <c r="R2" s="20"/>
      <c r="S2" s="20"/>
      <c r="T2" s="20"/>
      <c r="U2" s="218"/>
      <c r="V2" s="218"/>
      <c r="W2" s="218"/>
      <c r="AC2" s="238"/>
      <c r="AD2" s="238"/>
      <c r="AE2" s="238"/>
      <c r="AF2" s="238"/>
      <c r="AG2" s="238"/>
    </row>
    <row r="3" spans="1:47" ht="10.15" customHeight="1" thickBot="1">
      <c r="A3" s="238"/>
      <c r="B3" s="20"/>
      <c r="C3" s="20"/>
      <c r="D3" s="20"/>
      <c r="E3" s="20"/>
      <c r="F3" s="20"/>
      <c r="G3" s="20"/>
      <c r="H3" s="20"/>
      <c r="I3" s="20"/>
      <c r="J3" s="20"/>
      <c r="K3" s="20"/>
      <c r="L3" s="20"/>
      <c r="M3" s="20"/>
      <c r="N3" s="20"/>
      <c r="O3" s="20"/>
      <c r="P3" s="20"/>
      <c r="Q3" s="20"/>
      <c r="R3" s="20"/>
      <c r="S3" s="20"/>
      <c r="T3" s="20"/>
      <c r="U3" s="218"/>
      <c r="V3" s="218"/>
      <c r="W3" s="218"/>
      <c r="AC3" s="238"/>
      <c r="AD3" s="238"/>
      <c r="AE3" s="238"/>
      <c r="AF3" s="238"/>
      <c r="AG3" s="238"/>
    </row>
    <row r="4" spans="1:47" ht="22.5" customHeight="1">
      <c r="A4" s="37"/>
      <c r="B4" s="21"/>
      <c r="C4" s="219"/>
      <c r="D4" s="219"/>
      <c r="E4" s="219"/>
      <c r="F4" s="219"/>
      <c r="G4" s="219"/>
      <c r="H4" s="22"/>
      <c r="I4" s="22"/>
      <c r="J4" s="219"/>
      <c r="K4" s="23"/>
      <c r="L4" s="23"/>
      <c r="M4" s="219"/>
      <c r="N4" s="219"/>
      <c r="O4" s="23"/>
      <c r="P4" s="23"/>
      <c r="Q4" s="23"/>
      <c r="R4" s="23"/>
      <c r="S4" s="23"/>
      <c r="T4" s="23"/>
      <c r="U4" s="23"/>
      <c r="V4" s="23"/>
      <c r="W4" s="23"/>
      <c r="X4" s="23"/>
      <c r="Y4" s="53"/>
      <c r="Z4" s="238"/>
      <c r="AA4" s="21"/>
      <c r="AB4" s="219"/>
      <c r="AC4" s="219"/>
      <c r="AD4" s="219"/>
      <c r="AE4" s="219"/>
      <c r="AF4" s="219"/>
      <c r="AG4" s="219"/>
      <c r="AH4" s="220"/>
    </row>
    <row r="5" spans="1:47" ht="64.900000000000006" customHeight="1">
      <c r="A5" s="37"/>
      <c r="B5" s="24"/>
      <c r="C5" s="512" t="s">
        <v>1</v>
      </c>
      <c r="D5" s="513"/>
      <c r="E5" s="514"/>
      <c r="F5" s="516" t="s">
        <v>143</v>
      </c>
      <c r="G5" s="517"/>
      <c r="H5" s="517"/>
      <c r="I5" s="518"/>
      <c r="J5" s="458" t="s">
        <v>2</v>
      </c>
      <c r="K5" s="459"/>
      <c r="L5" s="460"/>
      <c r="M5" s="586">
        <v>999</v>
      </c>
      <c r="N5" s="586"/>
      <c r="O5" s="586"/>
      <c r="P5" s="586"/>
      <c r="Q5" s="586"/>
      <c r="R5" s="587" t="s">
        <v>3</v>
      </c>
      <c r="S5" s="579"/>
      <c r="T5" s="588"/>
      <c r="U5" s="589">
        <v>5650000</v>
      </c>
      <c r="V5" s="590"/>
      <c r="W5" s="590"/>
      <c r="X5" s="591"/>
      <c r="Y5" s="50"/>
      <c r="Z5" s="238"/>
      <c r="AA5" s="26"/>
      <c r="AB5" s="248" t="s">
        <v>4</v>
      </c>
      <c r="AH5" s="25"/>
    </row>
    <row r="6" spans="1:47" ht="64.900000000000006" customHeight="1" thickBot="1">
      <c r="A6" s="238"/>
      <c r="B6" s="24"/>
      <c r="C6" s="512" t="s">
        <v>5</v>
      </c>
      <c r="D6" s="513"/>
      <c r="E6" s="514"/>
      <c r="F6" s="516" t="s">
        <v>144</v>
      </c>
      <c r="G6" s="517"/>
      <c r="H6" s="517"/>
      <c r="I6" s="518"/>
      <c r="J6" s="458" t="s">
        <v>6</v>
      </c>
      <c r="K6" s="459"/>
      <c r="L6" s="460"/>
      <c r="M6" s="592" t="s">
        <v>145</v>
      </c>
      <c r="N6" s="592"/>
      <c r="O6" s="592"/>
      <c r="P6" s="592"/>
      <c r="Q6" s="592"/>
      <c r="R6" s="587" t="s">
        <v>7</v>
      </c>
      <c r="S6" s="579"/>
      <c r="T6" s="588"/>
      <c r="U6" s="583" t="s">
        <v>146</v>
      </c>
      <c r="V6" s="584"/>
      <c r="W6" s="584"/>
      <c r="X6" s="585"/>
      <c r="Y6" s="51"/>
      <c r="Z6" s="37"/>
      <c r="AA6" s="26"/>
      <c r="AB6" s="246"/>
      <c r="AC6" s="27" t="s">
        <v>8</v>
      </c>
      <c r="AD6" s="249"/>
      <c r="AE6" s="27" t="s">
        <v>9</v>
      </c>
      <c r="AF6" s="250"/>
      <c r="AG6" s="27" t="s">
        <v>10</v>
      </c>
      <c r="AH6" s="28"/>
    </row>
    <row r="7" spans="1:47" ht="64.900000000000006" customHeight="1" thickBot="1">
      <c r="A7" s="238"/>
      <c r="B7" s="26"/>
      <c r="C7" s="538" t="s">
        <v>11</v>
      </c>
      <c r="D7" s="539"/>
      <c r="E7" s="540">
        <v>45044</v>
      </c>
      <c r="F7" s="541"/>
      <c r="G7" s="206" t="s">
        <v>12</v>
      </c>
      <c r="H7" s="540">
        <v>45047</v>
      </c>
      <c r="I7" s="541"/>
      <c r="J7" s="461" t="s">
        <v>13</v>
      </c>
      <c r="K7" s="462"/>
      <c r="L7" s="462"/>
      <c r="M7" s="576">
        <v>45141</v>
      </c>
      <c r="N7" s="577"/>
      <c r="O7" s="577"/>
      <c r="P7" s="577"/>
      <c r="Q7" s="578"/>
      <c r="R7" s="579" t="s">
        <v>14</v>
      </c>
      <c r="S7" s="579"/>
      <c r="T7" s="579"/>
      <c r="U7" s="580">
        <v>1</v>
      </c>
      <c r="V7" s="581"/>
      <c r="W7" s="581"/>
      <c r="X7" s="582"/>
      <c r="Y7" s="52"/>
      <c r="Z7" s="37"/>
      <c r="AA7" s="26"/>
      <c r="AB7" s="247"/>
      <c r="AC7" s="27" t="s">
        <v>15</v>
      </c>
      <c r="AD7" s="29"/>
      <c r="AE7" s="27" t="s">
        <v>16</v>
      </c>
      <c r="AF7" s="397"/>
      <c r="AG7" s="398" t="s">
        <v>147</v>
      </c>
      <c r="AH7" s="31"/>
    </row>
    <row r="8" spans="1:47" ht="15" customHeight="1" thickBot="1">
      <c r="A8" s="238"/>
      <c r="B8" s="32"/>
      <c r="C8" s="33"/>
      <c r="D8" s="33"/>
      <c r="E8" s="33"/>
      <c r="F8" s="33"/>
      <c r="G8" s="33"/>
      <c r="H8" s="34"/>
      <c r="I8" s="34"/>
      <c r="J8" s="33"/>
      <c r="K8" s="35"/>
      <c r="L8" s="35"/>
      <c r="M8" s="33"/>
      <c r="N8" s="221"/>
      <c r="O8" s="35"/>
      <c r="P8" s="35"/>
      <c r="Q8" s="35"/>
      <c r="R8" s="35"/>
      <c r="S8" s="35"/>
      <c r="T8" s="35"/>
      <c r="U8" s="35"/>
      <c r="V8" s="35"/>
      <c r="W8" s="35"/>
      <c r="X8" s="35"/>
      <c r="Y8" s="54"/>
      <c r="Z8" s="238"/>
      <c r="AA8" s="32"/>
      <c r="AB8" s="33"/>
      <c r="AC8" s="33"/>
      <c r="AD8" s="33"/>
      <c r="AE8" s="33"/>
      <c r="AF8" s="33"/>
      <c r="AG8" s="33"/>
      <c r="AH8" s="36"/>
    </row>
    <row r="9" spans="1:47" ht="102.65" customHeight="1" thickBot="1">
      <c r="I9" s="210"/>
      <c r="J9" s="210"/>
      <c r="K9" s="210"/>
      <c r="L9" s="210"/>
      <c r="M9" s="210"/>
      <c r="T9" s="214"/>
      <c r="U9" s="214"/>
      <c r="V9" s="214"/>
      <c r="W9" s="214"/>
      <c r="AN9" s="30"/>
      <c r="AO9" s="30"/>
    </row>
    <row r="10" spans="1:47" ht="36" customHeight="1">
      <c r="B10" s="222" t="s">
        <v>17</v>
      </c>
      <c r="C10" s="223"/>
      <c r="D10" s="223"/>
      <c r="E10" s="223"/>
      <c r="F10" s="223"/>
      <c r="G10" s="223"/>
      <c r="H10" s="223"/>
      <c r="I10" s="209"/>
      <c r="J10" s="209"/>
      <c r="K10" s="209"/>
      <c r="L10" s="209"/>
      <c r="M10" s="209"/>
      <c r="N10" s="223"/>
      <c r="O10" s="223"/>
      <c r="P10" s="211"/>
      <c r="Q10" s="211"/>
      <c r="R10" s="223"/>
      <c r="S10" s="223"/>
      <c r="T10" s="211"/>
      <c r="U10" s="211"/>
      <c r="V10" s="211"/>
      <c r="W10" s="211"/>
      <c r="X10" s="223"/>
      <c r="Y10" s="220"/>
      <c r="AJ10" s="215"/>
      <c r="AK10" s="237"/>
      <c r="AL10" s="37"/>
      <c r="AM10" s="237"/>
      <c r="AN10" s="238"/>
      <c r="AO10" s="238"/>
      <c r="AP10" s="238"/>
      <c r="AQ10" s="238"/>
      <c r="AR10" s="238"/>
      <c r="AS10" s="238"/>
      <c r="AT10" s="238"/>
      <c r="AU10" s="238"/>
    </row>
    <row r="11" spans="1:47" ht="39" customHeight="1">
      <c r="B11" s="24"/>
      <c r="C11" s="224" t="s">
        <v>18</v>
      </c>
      <c r="D11" s="225" t="s">
        <v>19</v>
      </c>
      <c r="E11" s="226" t="s">
        <v>20</v>
      </c>
      <c r="F11" s="227" t="s">
        <v>21</v>
      </c>
      <c r="G11" s="227" t="s">
        <v>22</v>
      </c>
      <c r="H11" s="268" t="s">
        <v>23</v>
      </c>
      <c r="I11" s="408" t="s">
        <v>24</v>
      </c>
      <c r="J11" s="269" t="s">
        <v>25</v>
      </c>
      <c r="K11" s="269" t="s">
        <v>26</v>
      </c>
      <c r="L11" s="213" t="s">
        <v>27</v>
      </c>
      <c r="M11" s="485" t="s">
        <v>148</v>
      </c>
      <c r="N11" s="521"/>
      <c r="O11" s="521"/>
      <c r="P11" s="521"/>
      <c r="Q11" s="521"/>
      <c r="R11" s="521"/>
      <c r="S11" s="521"/>
      <c r="T11" s="521"/>
      <c r="U11" s="521"/>
      <c r="V11" s="521"/>
      <c r="W11" s="521"/>
      <c r="X11" s="486"/>
      <c r="Y11" s="25"/>
      <c r="AB11" s="49" t="s">
        <v>29</v>
      </c>
      <c r="AC11" s="49" t="s">
        <v>30</v>
      </c>
      <c r="AD11" s="49" t="s">
        <v>31</v>
      </c>
      <c r="AE11" s="207" t="s">
        <v>32</v>
      </c>
      <c r="AF11" s="238"/>
      <c r="AJ11" s="37"/>
      <c r="AK11" s="260" t="s">
        <v>33</v>
      </c>
      <c r="AL11" s="261"/>
      <c r="AM11" s="261"/>
      <c r="AN11" s="55"/>
      <c r="AO11" s="238"/>
      <c r="AP11" s="238"/>
      <c r="AQ11" s="238"/>
      <c r="AR11" s="238"/>
      <c r="AS11" s="238"/>
      <c r="AT11" s="238"/>
      <c r="AU11" s="238"/>
    </row>
    <row r="12" spans="1:47" ht="64.400000000000006" customHeight="1">
      <c r="B12" s="228"/>
      <c r="C12" s="229">
        <f>ROW()-MATCH("【補助対象経費】",$B$1:$B997,0)-1</f>
        <v>1</v>
      </c>
      <c r="D12" s="420">
        <v>1</v>
      </c>
      <c r="E12" s="230" t="s">
        <v>149</v>
      </c>
      <c r="F12" s="245" t="s">
        <v>51</v>
      </c>
      <c r="G12" s="245" t="s">
        <v>150</v>
      </c>
      <c r="H12" s="245" t="s">
        <v>151</v>
      </c>
      <c r="I12" s="270">
        <v>320000</v>
      </c>
      <c r="J12" s="271">
        <v>0.1</v>
      </c>
      <c r="K12" s="272">
        <f>IFERROR($I12*(1+$J12),$I12)</f>
        <v>352000</v>
      </c>
      <c r="L12" s="384">
        <v>352000</v>
      </c>
      <c r="M12" s="479" t="s">
        <v>152</v>
      </c>
      <c r="N12" s="480"/>
      <c r="O12" s="480"/>
      <c r="P12" s="480"/>
      <c r="Q12" s="480"/>
      <c r="R12" s="480"/>
      <c r="S12" s="480"/>
      <c r="T12" s="480"/>
      <c r="U12" s="480"/>
      <c r="V12" s="480"/>
      <c r="W12" s="480"/>
      <c r="X12" s="481"/>
      <c r="Y12" s="25"/>
      <c r="AB12" s="216">
        <v>45047</v>
      </c>
      <c r="AC12" s="216">
        <v>45054</v>
      </c>
      <c r="AD12" s="216">
        <v>45061</v>
      </c>
      <c r="AE12" s="267" t="str">
        <f t="shared" ref="AE12:AE28" si="0">IF($AB12="","",IF($AB12&lt;$E$7,"事前着手",""))</f>
        <v/>
      </c>
      <c r="AF12" s="238"/>
      <c r="AJ12" s="239"/>
      <c r="AK12" s="56" t="s">
        <v>34</v>
      </c>
      <c r="AL12" s="57"/>
      <c r="AM12" s="58">
        <f>IFERROR(ROUNDDOWN(IFERROR(IF(($P$65-$G$74)&gt;0,ROUNDDOWN($P$65-$G$74,0),0),0)/$U$7,0),0)</f>
        <v>164733500</v>
      </c>
      <c r="AN12" s="55"/>
      <c r="AO12" s="238"/>
      <c r="AP12" s="242"/>
      <c r="AQ12" s="238"/>
      <c r="AR12" s="238"/>
      <c r="AS12" s="238"/>
      <c r="AT12" s="238"/>
      <c r="AU12" s="238"/>
    </row>
    <row r="13" spans="1:47" ht="64.400000000000006" customHeight="1">
      <c r="B13" s="24"/>
      <c r="C13" s="229">
        <f>ROW()-MATCH("【補助対象経費】",$B$1:$B998,0)-1</f>
        <v>2</v>
      </c>
      <c r="D13" s="421">
        <v>2</v>
      </c>
      <c r="E13" s="230" t="s">
        <v>153</v>
      </c>
      <c r="F13" s="245" t="s">
        <v>53</v>
      </c>
      <c r="G13" s="245" t="s">
        <v>154</v>
      </c>
      <c r="H13" s="245" t="s">
        <v>151</v>
      </c>
      <c r="I13" s="270">
        <v>200000</v>
      </c>
      <c r="J13" s="271">
        <v>0.1</v>
      </c>
      <c r="K13" s="272">
        <f t="shared" ref="K13:K28" si="1">IFERROR($I13*(1+$J13),$I13)</f>
        <v>220000.00000000003</v>
      </c>
      <c r="L13" s="384">
        <v>220000</v>
      </c>
      <c r="M13" s="479" t="s">
        <v>155</v>
      </c>
      <c r="N13" s="480"/>
      <c r="O13" s="480"/>
      <c r="P13" s="480"/>
      <c r="Q13" s="480"/>
      <c r="R13" s="480"/>
      <c r="S13" s="480"/>
      <c r="T13" s="480"/>
      <c r="U13" s="480"/>
      <c r="V13" s="480"/>
      <c r="W13" s="480"/>
      <c r="X13" s="481"/>
      <c r="Y13" s="25"/>
      <c r="AB13" s="216">
        <v>45047</v>
      </c>
      <c r="AC13" s="216">
        <v>45054</v>
      </c>
      <c r="AD13" s="216">
        <v>45061</v>
      </c>
      <c r="AE13" s="267" t="str">
        <f t="shared" si="0"/>
        <v/>
      </c>
      <c r="AF13" s="238"/>
      <c r="AJ13" s="239"/>
      <c r="AK13" s="60" t="s">
        <v>156</v>
      </c>
      <c r="AL13" s="57"/>
      <c r="AM13" s="59">
        <f>IF($T$76&gt;0,ROUNDDOWN(IF(($T$75-$T$76-$AM$12)&lt;50000000,($T$75-$T$76-$AM$12)/2,25000000),-3),IF(($T$75-$AM$12)&lt;50000000,ROUNDDOWN(($T$75-$AM$12)/2,-3),25000000))</f>
        <v>-79541000</v>
      </c>
      <c r="AN13" s="237"/>
      <c r="AO13" s="238"/>
      <c r="AP13" s="242"/>
      <c r="AQ13" s="238"/>
      <c r="AR13" s="238"/>
      <c r="AS13" s="238"/>
      <c r="AT13" s="238"/>
      <c r="AU13" s="238"/>
    </row>
    <row r="14" spans="1:47" ht="64.400000000000006" customHeight="1" thickBot="1">
      <c r="B14" s="24" t="s">
        <v>36</v>
      </c>
      <c r="C14" s="229">
        <f>ROW()-MATCH("【補助対象経費】",$B$1:$B999,0)-1</f>
        <v>3</v>
      </c>
      <c r="D14" s="420">
        <v>3</v>
      </c>
      <c r="E14" s="230" t="s">
        <v>157</v>
      </c>
      <c r="F14" s="245" t="s">
        <v>53</v>
      </c>
      <c r="G14" s="245" t="s">
        <v>158</v>
      </c>
      <c r="H14" s="245" t="s">
        <v>151</v>
      </c>
      <c r="I14" s="270">
        <v>360000</v>
      </c>
      <c r="J14" s="271">
        <v>0.1</v>
      </c>
      <c r="K14" s="272">
        <f t="shared" si="1"/>
        <v>396000.00000000006</v>
      </c>
      <c r="L14" s="405">
        <v>396000</v>
      </c>
      <c r="M14" s="479" t="s">
        <v>159</v>
      </c>
      <c r="N14" s="480"/>
      <c r="O14" s="480"/>
      <c r="P14" s="480"/>
      <c r="Q14" s="480"/>
      <c r="R14" s="480"/>
      <c r="S14" s="480"/>
      <c r="T14" s="480"/>
      <c r="U14" s="480"/>
      <c r="V14" s="480"/>
      <c r="W14" s="480"/>
      <c r="X14" s="481"/>
      <c r="Y14" s="25"/>
      <c r="AB14" s="216">
        <v>45018</v>
      </c>
      <c r="AC14" s="216">
        <v>45025</v>
      </c>
      <c r="AD14" s="216">
        <v>45032</v>
      </c>
      <c r="AE14" s="267" t="str">
        <f t="shared" si="0"/>
        <v>事前着手</v>
      </c>
      <c r="AF14" s="238"/>
      <c r="AJ14" s="239"/>
      <c r="AK14" s="240"/>
      <c r="AL14" s="239"/>
      <c r="AM14" s="241"/>
      <c r="AN14" s="238"/>
      <c r="AO14" s="238"/>
      <c r="AP14" s="242"/>
      <c r="AQ14" s="238"/>
      <c r="AR14" s="238"/>
      <c r="AS14" s="238"/>
      <c r="AT14" s="238"/>
      <c r="AU14" s="238"/>
    </row>
    <row r="15" spans="1:47" ht="64.400000000000006" customHeight="1" thickBot="1">
      <c r="B15" s="24"/>
      <c r="C15" s="229">
        <f>ROW()-MATCH("【補助対象経費】",$B$1:$B1000,0)-1</f>
        <v>4</v>
      </c>
      <c r="D15" s="421" t="s">
        <v>160</v>
      </c>
      <c r="E15" s="230" t="s">
        <v>153</v>
      </c>
      <c r="F15" s="245" t="s">
        <v>161</v>
      </c>
      <c r="G15" s="245" t="s">
        <v>162</v>
      </c>
      <c r="H15" s="245" t="s">
        <v>151</v>
      </c>
      <c r="I15" s="270">
        <v>320000</v>
      </c>
      <c r="J15" s="271">
        <v>0.1</v>
      </c>
      <c r="K15" s="272">
        <f t="shared" si="1"/>
        <v>352000</v>
      </c>
      <c r="L15" s="404">
        <v>395200</v>
      </c>
      <c r="M15" s="480" t="s">
        <v>163</v>
      </c>
      <c r="N15" s="480"/>
      <c r="O15" s="480"/>
      <c r="P15" s="480"/>
      <c r="Q15" s="480"/>
      <c r="R15" s="480"/>
      <c r="S15" s="480"/>
      <c r="T15" s="480"/>
      <c r="U15" s="480"/>
      <c r="V15" s="480"/>
      <c r="W15" s="480"/>
      <c r="X15" s="481"/>
      <c r="Y15" s="25"/>
      <c r="AB15" s="216">
        <v>45018</v>
      </c>
      <c r="AC15" s="216">
        <v>45025</v>
      </c>
      <c r="AD15" s="216">
        <v>45032</v>
      </c>
      <c r="AE15" s="267" t="str">
        <f t="shared" si="0"/>
        <v>事前着手</v>
      </c>
      <c r="AF15" s="238"/>
      <c r="AJ15" s="37"/>
      <c r="AK15" s="237"/>
      <c r="AL15" s="37"/>
      <c r="AM15" s="237"/>
      <c r="AN15" s="238"/>
      <c r="AO15" s="238"/>
      <c r="AP15" s="242"/>
      <c r="AQ15" s="238"/>
      <c r="AR15" s="238"/>
      <c r="AS15" s="238"/>
      <c r="AT15" s="238"/>
      <c r="AU15" s="238"/>
    </row>
    <row r="16" spans="1:47" ht="64.400000000000006" customHeight="1">
      <c r="B16" s="24"/>
      <c r="C16" s="229">
        <f>ROW()-MATCH("【補助対象経費】",$B$1:$B1001,0)-1</f>
        <v>5</v>
      </c>
      <c r="D16" s="420" t="s">
        <v>164</v>
      </c>
      <c r="E16" s="230" t="s">
        <v>165</v>
      </c>
      <c r="F16" s="245" t="s">
        <v>53</v>
      </c>
      <c r="G16" s="245" t="s">
        <v>166</v>
      </c>
      <c r="H16" s="245" t="s">
        <v>151</v>
      </c>
      <c r="I16" s="270">
        <v>230000</v>
      </c>
      <c r="J16" s="271">
        <v>0.1</v>
      </c>
      <c r="K16" s="272">
        <f t="shared" si="1"/>
        <v>253000.00000000003</v>
      </c>
      <c r="L16" s="403">
        <v>253000</v>
      </c>
      <c r="M16" s="479" t="s">
        <v>167</v>
      </c>
      <c r="N16" s="480"/>
      <c r="O16" s="480"/>
      <c r="P16" s="480"/>
      <c r="Q16" s="480"/>
      <c r="R16" s="480"/>
      <c r="S16" s="480"/>
      <c r="T16" s="480"/>
      <c r="U16" s="480"/>
      <c r="V16" s="480"/>
      <c r="W16" s="480"/>
      <c r="X16" s="481"/>
      <c r="Y16" s="25"/>
      <c r="AB16" s="216">
        <v>45018</v>
      </c>
      <c r="AC16" s="216">
        <v>45025</v>
      </c>
      <c r="AD16" s="216">
        <v>45032</v>
      </c>
      <c r="AE16" s="267" t="str">
        <f t="shared" si="0"/>
        <v>事前着手</v>
      </c>
      <c r="AF16" s="238"/>
      <c r="AJ16" s="37"/>
      <c r="AK16" s="239"/>
      <c r="AL16" s="239"/>
      <c r="AM16" s="237"/>
      <c r="AN16" s="238"/>
      <c r="AO16" s="238"/>
      <c r="AP16" s="242"/>
      <c r="AQ16" s="238"/>
      <c r="AR16" s="238"/>
      <c r="AS16" s="238"/>
      <c r="AT16" s="238"/>
      <c r="AU16" s="238"/>
    </row>
    <row r="17" spans="2:47" ht="64.150000000000006" customHeight="1" thickBot="1">
      <c r="B17" s="24"/>
      <c r="C17" s="229">
        <f>ROW()-MATCH("【補助対象経費】",$B$1:$B1002,0)-1</f>
        <v>6</v>
      </c>
      <c r="D17" s="424" t="s">
        <v>168</v>
      </c>
      <c r="E17" s="400" t="s">
        <v>169</v>
      </c>
      <c r="F17" s="245" t="s">
        <v>161</v>
      </c>
      <c r="G17" s="245" t="s">
        <v>170</v>
      </c>
      <c r="H17" s="245" t="s">
        <v>151</v>
      </c>
      <c r="I17" s="270">
        <v>5313000</v>
      </c>
      <c r="J17" s="271">
        <v>0.1</v>
      </c>
      <c r="K17" s="272">
        <f t="shared" si="1"/>
        <v>5844300.0000000009</v>
      </c>
      <c r="L17" s="405">
        <v>5844300</v>
      </c>
      <c r="M17" s="479" t="s">
        <v>171</v>
      </c>
      <c r="N17" s="480"/>
      <c r="O17" s="480"/>
      <c r="P17" s="480"/>
      <c r="Q17" s="480"/>
      <c r="R17" s="480"/>
      <c r="S17" s="480"/>
      <c r="T17" s="480"/>
      <c r="U17" s="480"/>
      <c r="V17" s="480"/>
      <c r="W17" s="480"/>
      <c r="X17" s="481"/>
      <c r="Y17" s="25"/>
      <c r="AB17" s="216">
        <v>45032</v>
      </c>
      <c r="AC17" s="216">
        <v>45032</v>
      </c>
      <c r="AD17" s="216">
        <v>45032</v>
      </c>
      <c r="AE17" s="267" t="str">
        <f t="shared" si="0"/>
        <v>事前着手</v>
      </c>
      <c r="AJ17" s="239"/>
      <c r="AK17" s="241"/>
      <c r="AL17" s="243"/>
      <c r="AM17" s="237"/>
      <c r="AN17" s="238"/>
      <c r="AO17" s="238"/>
      <c r="AP17" s="242"/>
      <c r="AQ17" s="238"/>
      <c r="AR17" s="238"/>
      <c r="AS17" s="238"/>
      <c r="AT17" s="238"/>
      <c r="AU17" s="238"/>
    </row>
    <row r="18" spans="2:47" ht="64.400000000000006" customHeight="1">
      <c r="B18" s="24"/>
      <c r="C18" s="399">
        <f>ROW()-MATCH("【補助対象経費】",$B$1:$B1003,0)-1</f>
        <v>7</v>
      </c>
      <c r="D18" s="425" t="s">
        <v>172</v>
      </c>
      <c r="E18" s="275" t="s">
        <v>173</v>
      </c>
      <c r="F18" s="392" t="s">
        <v>174</v>
      </c>
      <c r="G18" s="245" t="s">
        <v>175</v>
      </c>
      <c r="H18" s="245" t="s">
        <v>151</v>
      </c>
      <c r="I18" s="270">
        <v>700000</v>
      </c>
      <c r="J18" s="271">
        <v>0.1</v>
      </c>
      <c r="K18" s="272">
        <f t="shared" si="1"/>
        <v>770000.00000000012</v>
      </c>
      <c r="L18" s="406">
        <v>1045000</v>
      </c>
      <c r="M18" s="480" t="s">
        <v>176</v>
      </c>
      <c r="N18" s="480"/>
      <c r="O18" s="480"/>
      <c r="P18" s="480"/>
      <c r="Q18" s="480"/>
      <c r="R18" s="480"/>
      <c r="S18" s="480"/>
      <c r="T18" s="480"/>
      <c r="U18" s="480"/>
      <c r="V18" s="480"/>
      <c r="W18" s="480"/>
      <c r="X18" s="481"/>
      <c r="Y18" s="25"/>
      <c r="AB18" s="216">
        <v>45018</v>
      </c>
      <c r="AC18" s="216">
        <v>45025</v>
      </c>
      <c r="AD18" s="216">
        <v>45032</v>
      </c>
      <c r="AE18" s="267" t="str">
        <f t="shared" si="0"/>
        <v>事前着手</v>
      </c>
      <c r="AJ18" s="239"/>
      <c r="AK18" s="241"/>
      <c r="AL18" s="243"/>
      <c r="AM18" s="237"/>
      <c r="AN18" s="238"/>
      <c r="AO18" s="238"/>
      <c r="AP18" s="242"/>
      <c r="AQ18" s="238"/>
      <c r="AR18" s="238"/>
      <c r="AS18" s="238"/>
      <c r="AT18" s="238"/>
      <c r="AU18" s="238"/>
    </row>
    <row r="19" spans="2:47" ht="64.150000000000006" customHeight="1" thickBot="1">
      <c r="B19" s="24"/>
      <c r="C19" s="399">
        <f>ROW()-MATCH("【補助対象経費】",$B$1:$B1004,0)-1</f>
        <v>8</v>
      </c>
      <c r="D19" s="426" t="s">
        <v>177</v>
      </c>
      <c r="E19" s="275" t="s">
        <v>173</v>
      </c>
      <c r="F19" s="392" t="s">
        <v>174</v>
      </c>
      <c r="G19" s="245" t="s">
        <v>178</v>
      </c>
      <c r="H19" s="245" t="s">
        <v>151</v>
      </c>
      <c r="I19" s="270">
        <v>250000</v>
      </c>
      <c r="J19" s="271">
        <v>0.1</v>
      </c>
      <c r="K19" s="272">
        <f t="shared" si="1"/>
        <v>275000</v>
      </c>
      <c r="L19" s="407">
        <v>1045000</v>
      </c>
      <c r="M19" s="480" t="s">
        <v>179</v>
      </c>
      <c r="N19" s="480"/>
      <c r="O19" s="480"/>
      <c r="P19" s="480"/>
      <c r="Q19" s="480"/>
      <c r="R19" s="480"/>
      <c r="S19" s="480"/>
      <c r="T19" s="480"/>
      <c r="U19" s="480"/>
      <c r="V19" s="480"/>
      <c r="W19" s="480"/>
      <c r="X19" s="481"/>
      <c r="Y19" s="25"/>
      <c r="AB19" s="216">
        <v>45018</v>
      </c>
      <c r="AC19" s="216">
        <v>45025</v>
      </c>
      <c r="AD19" s="216">
        <v>45032</v>
      </c>
      <c r="AE19" s="267" t="str">
        <f t="shared" si="0"/>
        <v>事前着手</v>
      </c>
      <c r="AJ19" s="239"/>
      <c r="AK19" s="241"/>
      <c r="AL19" s="243"/>
      <c r="AM19" s="237"/>
      <c r="AN19" s="238"/>
      <c r="AO19" s="238"/>
      <c r="AP19" s="242"/>
      <c r="AQ19" s="238"/>
      <c r="AR19" s="238"/>
      <c r="AS19" s="238"/>
      <c r="AT19" s="238"/>
      <c r="AU19" s="238"/>
    </row>
    <row r="20" spans="2:47" ht="64.400000000000006" customHeight="1">
      <c r="B20" s="24"/>
      <c r="C20" s="229">
        <f>ROW()-MATCH("【補助対象経費】",$B$1:$B1005,0)-1</f>
        <v>9</v>
      </c>
      <c r="D20" s="427" t="s">
        <v>180</v>
      </c>
      <c r="E20" s="401" t="s">
        <v>181</v>
      </c>
      <c r="F20" s="245" t="s">
        <v>182</v>
      </c>
      <c r="G20" s="245" t="s">
        <v>183</v>
      </c>
      <c r="H20" s="245" t="s">
        <v>151</v>
      </c>
      <c r="I20" s="270">
        <v>300000</v>
      </c>
      <c r="J20" s="271">
        <v>0.1</v>
      </c>
      <c r="K20" s="272">
        <f t="shared" si="1"/>
        <v>330000</v>
      </c>
      <c r="L20" s="403">
        <v>330000</v>
      </c>
      <c r="M20" s="479" t="s">
        <v>184</v>
      </c>
      <c r="N20" s="480"/>
      <c r="O20" s="480"/>
      <c r="P20" s="480"/>
      <c r="Q20" s="480"/>
      <c r="R20" s="480"/>
      <c r="S20" s="480"/>
      <c r="T20" s="480"/>
      <c r="U20" s="480"/>
      <c r="V20" s="480"/>
      <c r="W20" s="480"/>
      <c r="X20" s="481"/>
      <c r="Y20" s="25"/>
      <c r="AB20" s="216">
        <v>45018</v>
      </c>
      <c r="AC20" s="216">
        <v>45025</v>
      </c>
      <c r="AD20" s="216">
        <v>45032</v>
      </c>
      <c r="AE20" s="267" t="str">
        <f t="shared" si="0"/>
        <v>事前着手</v>
      </c>
      <c r="AJ20" s="37"/>
      <c r="AK20" s="37"/>
      <c r="AL20" s="37"/>
      <c r="AM20" s="37"/>
      <c r="AN20" s="238"/>
      <c r="AO20" s="238"/>
      <c r="AP20" s="242"/>
      <c r="AQ20" s="238"/>
      <c r="AR20" s="238"/>
      <c r="AS20" s="238"/>
      <c r="AT20" s="238"/>
      <c r="AU20" s="238"/>
    </row>
    <row r="21" spans="2:47" ht="64.400000000000006" customHeight="1">
      <c r="B21" s="24"/>
      <c r="C21" s="229">
        <f>ROW()-MATCH("【補助対象経費】",$B$1:$B1006,0)-1</f>
        <v>10</v>
      </c>
      <c r="D21" s="424" t="s">
        <v>185</v>
      </c>
      <c r="E21" s="230" t="s">
        <v>153</v>
      </c>
      <c r="F21" s="245" t="s">
        <v>53</v>
      </c>
      <c r="G21" s="245" t="s">
        <v>186</v>
      </c>
      <c r="H21" s="245" t="s">
        <v>151</v>
      </c>
      <c r="I21" s="270">
        <v>150000</v>
      </c>
      <c r="J21" s="271">
        <v>0.1</v>
      </c>
      <c r="K21" s="272">
        <f t="shared" si="1"/>
        <v>165000</v>
      </c>
      <c r="L21" s="405">
        <v>165000</v>
      </c>
      <c r="M21" s="479" t="s">
        <v>187</v>
      </c>
      <c r="N21" s="480"/>
      <c r="O21" s="480"/>
      <c r="P21" s="480"/>
      <c r="Q21" s="480"/>
      <c r="R21" s="480"/>
      <c r="S21" s="480"/>
      <c r="T21" s="480"/>
      <c r="U21" s="480"/>
      <c r="V21" s="480"/>
      <c r="W21" s="480"/>
      <c r="X21" s="481"/>
      <c r="Y21" s="25"/>
      <c r="AB21" s="216">
        <v>45018</v>
      </c>
      <c r="AC21" s="216">
        <v>45025</v>
      </c>
      <c r="AD21" s="216">
        <v>45032</v>
      </c>
      <c r="AE21" s="267" t="str">
        <f t="shared" si="0"/>
        <v>事前着手</v>
      </c>
      <c r="AJ21" s="37"/>
      <c r="AK21" s="37"/>
      <c r="AL21" s="37"/>
      <c r="AM21" s="37"/>
      <c r="AN21" s="238"/>
      <c r="AO21" s="238"/>
      <c r="AP21" s="242"/>
      <c r="AQ21" s="238"/>
      <c r="AR21" s="238"/>
      <c r="AS21" s="238"/>
      <c r="AT21" s="238"/>
      <c r="AU21" s="238"/>
    </row>
    <row r="22" spans="2:47" ht="64.400000000000006" customHeight="1">
      <c r="B22" s="24"/>
      <c r="C22" s="399">
        <f>ROW()-MATCH("【補助対象経費】",$B$1:$B1007,0)-1</f>
        <v>11</v>
      </c>
      <c r="D22" s="420" t="s">
        <v>188</v>
      </c>
      <c r="E22" s="275" t="s">
        <v>149</v>
      </c>
      <c r="F22" s="245" t="s">
        <v>53</v>
      </c>
      <c r="G22" s="245" t="s">
        <v>189</v>
      </c>
      <c r="H22" s="245" t="s">
        <v>151</v>
      </c>
      <c r="I22" s="270">
        <v>200000</v>
      </c>
      <c r="J22" s="271">
        <v>0.1</v>
      </c>
      <c r="K22" s="272">
        <f t="shared" si="1"/>
        <v>220000.00000000003</v>
      </c>
      <c r="L22" s="448">
        <v>220000</v>
      </c>
      <c r="M22" s="480" t="s">
        <v>190</v>
      </c>
      <c r="N22" s="480"/>
      <c r="O22" s="480"/>
      <c r="P22" s="480"/>
      <c r="Q22" s="480"/>
      <c r="R22" s="480"/>
      <c r="S22" s="480"/>
      <c r="T22" s="480"/>
      <c r="U22" s="480"/>
      <c r="V22" s="480"/>
      <c r="W22" s="480"/>
      <c r="X22" s="481"/>
      <c r="Y22" s="25"/>
      <c r="AB22" s="216">
        <v>45018</v>
      </c>
      <c r="AC22" s="216">
        <v>45025</v>
      </c>
      <c r="AD22" s="216">
        <v>45032</v>
      </c>
      <c r="AE22" s="267" t="str">
        <f t="shared" si="0"/>
        <v>事前着手</v>
      </c>
      <c r="AJ22" s="37"/>
      <c r="AK22" s="37"/>
      <c r="AL22" s="37"/>
      <c r="AM22" s="37"/>
      <c r="AN22" s="238"/>
      <c r="AO22" s="238"/>
      <c r="AP22" s="242"/>
      <c r="AQ22" s="238"/>
      <c r="AR22" s="238"/>
      <c r="AS22" s="238"/>
      <c r="AT22" s="238"/>
      <c r="AU22" s="238"/>
    </row>
    <row r="23" spans="2:47" ht="64.400000000000006" customHeight="1">
      <c r="B23" s="24"/>
      <c r="C23" s="399">
        <f>ROW()-MATCH("【補助対象経費】",$B$1:$B1008,0)-1</f>
        <v>12</v>
      </c>
      <c r="D23" s="421" t="s">
        <v>191</v>
      </c>
      <c r="E23" s="275" t="s">
        <v>149</v>
      </c>
      <c r="F23" s="245" t="s">
        <v>192</v>
      </c>
      <c r="G23" s="245" t="s">
        <v>193</v>
      </c>
      <c r="H23" s="245" t="s">
        <v>151</v>
      </c>
      <c r="I23" s="270">
        <v>420000</v>
      </c>
      <c r="J23" s="271">
        <v>0.1</v>
      </c>
      <c r="K23" s="272">
        <f t="shared" si="1"/>
        <v>462000.00000000006</v>
      </c>
      <c r="L23" s="448">
        <v>462000</v>
      </c>
      <c r="M23" s="480" t="s">
        <v>194</v>
      </c>
      <c r="N23" s="480"/>
      <c r="O23" s="480"/>
      <c r="P23" s="480"/>
      <c r="Q23" s="480"/>
      <c r="R23" s="480"/>
      <c r="S23" s="480"/>
      <c r="T23" s="480"/>
      <c r="U23" s="480"/>
      <c r="V23" s="480"/>
      <c r="W23" s="480"/>
      <c r="X23" s="481"/>
      <c r="Y23" s="25"/>
      <c r="AB23" s="216">
        <v>45019</v>
      </c>
      <c r="AC23" s="216">
        <v>45026</v>
      </c>
      <c r="AD23" s="216">
        <v>45033</v>
      </c>
      <c r="AE23" s="267" t="str">
        <f t="shared" si="0"/>
        <v>事前着手</v>
      </c>
      <c r="AJ23" s="37"/>
      <c r="AK23" s="37"/>
      <c r="AL23" s="37"/>
      <c r="AM23" s="37"/>
      <c r="AN23" s="238"/>
      <c r="AO23" s="238"/>
      <c r="AP23" s="242"/>
      <c r="AQ23" s="238"/>
      <c r="AR23" s="238"/>
      <c r="AS23" s="238"/>
      <c r="AT23" s="238"/>
      <c r="AU23" s="238"/>
    </row>
    <row r="24" spans="2:47" ht="64.400000000000006" customHeight="1" thickBot="1">
      <c r="B24" s="24"/>
      <c r="C24" s="229">
        <f>ROW()-MATCH("【補助対象経費】",$B$1:$B1009,0)-1</f>
        <v>13</v>
      </c>
      <c r="D24" s="428" t="s">
        <v>195</v>
      </c>
      <c r="E24" s="400" t="s">
        <v>196</v>
      </c>
      <c r="F24" s="245" t="s">
        <v>53</v>
      </c>
      <c r="G24" s="245" t="s">
        <v>158</v>
      </c>
      <c r="H24" s="245" t="s">
        <v>151</v>
      </c>
      <c r="I24" s="270">
        <v>100000</v>
      </c>
      <c r="J24" s="271">
        <v>0.1</v>
      </c>
      <c r="K24" s="272">
        <f t="shared" si="1"/>
        <v>110000.00000000001</v>
      </c>
      <c r="L24" s="423">
        <v>110000</v>
      </c>
      <c r="M24" s="479" t="s">
        <v>197</v>
      </c>
      <c r="N24" s="480"/>
      <c r="O24" s="480"/>
      <c r="P24" s="480"/>
      <c r="Q24" s="480"/>
      <c r="R24" s="480"/>
      <c r="S24" s="480"/>
      <c r="T24" s="480"/>
      <c r="U24" s="480"/>
      <c r="V24" s="480"/>
      <c r="W24" s="480"/>
      <c r="X24" s="481"/>
      <c r="Y24" s="25"/>
      <c r="AB24" s="216">
        <v>45019</v>
      </c>
      <c r="AC24" s="216">
        <v>45026</v>
      </c>
      <c r="AD24" s="216">
        <v>45033</v>
      </c>
      <c r="AE24" s="267" t="str">
        <f t="shared" si="0"/>
        <v>事前着手</v>
      </c>
      <c r="AJ24" s="37"/>
      <c r="AK24" s="37"/>
      <c r="AL24" s="37"/>
      <c r="AM24" s="37"/>
      <c r="AN24" s="238"/>
      <c r="AO24" s="238"/>
      <c r="AP24" s="242"/>
      <c r="AQ24" s="238"/>
      <c r="AR24" s="238"/>
      <c r="AS24" s="238"/>
      <c r="AT24" s="238"/>
      <c r="AU24" s="238"/>
    </row>
    <row r="25" spans="2:47" ht="64.400000000000006" customHeight="1">
      <c r="B25" s="24"/>
      <c r="C25" s="399">
        <f>ROW()-MATCH("【補助対象経費】",$B$1:$B1008,0)-1</f>
        <v>14</v>
      </c>
      <c r="D25" s="429" t="s">
        <v>198</v>
      </c>
      <c r="E25" s="275" t="s">
        <v>149</v>
      </c>
      <c r="F25" s="392" t="s">
        <v>174</v>
      </c>
      <c r="G25" s="245" t="s">
        <v>175</v>
      </c>
      <c r="H25" s="245" t="s">
        <v>151</v>
      </c>
      <c r="I25" s="270">
        <v>100000</v>
      </c>
      <c r="J25" s="271">
        <v>0.1</v>
      </c>
      <c r="K25" s="272">
        <f t="shared" si="1"/>
        <v>110000.00000000001</v>
      </c>
      <c r="L25" s="406">
        <v>2574000</v>
      </c>
      <c r="M25" s="480" t="s">
        <v>199</v>
      </c>
      <c r="N25" s="480"/>
      <c r="O25" s="480"/>
      <c r="P25" s="480"/>
      <c r="Q25" s="480"/>
      <c r="R25" s="480"/>
      <c r="S25" s="480"/>
      <c r="T25" s="480"/>
      <c r="U25" s="480"/>
      <c r="V25" s="480"/>
      <c r="W25" s="480"/>
      <c r="X25" s="481"/>
      <c r="Y25" s="25"/>
      <c r="AB25" s="216">
        <v>45019</v>
      </c>
      <c r="AC25" s="216">
        <v>45026</v>
      </c>
      <c r="AD25" s="216">
        <v>45033</v>
      </c>
      <c r="AE25" s="267" t="str">
        <f t="shared" si="0"/>
        <v>事前着手</v>
      </c>
      <c r="AJ25" s="37"/>
      <c r="AK25" s="37"/>
      <c r="AL25" s="37"/>
      <c r="AM25" s="37"/>
      <c r="AN25" s="238"/>
      <c r="AO25" s="238"/>
      <c r="AP25" s="242"/>
      <c r="AQ25" s="238"/>
      <c r="AR25" s="238"/>
      <c r="AS25" s="238"/>
      <c r="AT25" s="238"/>
      <c r="AU25" s="238"/>
    </row>
    <row r="26" spans="2:47" ht="64.400000000000006" customHeight="1">
      <c r="B26" s="24"/>
      <c r="C26" s="399">
        <f>ROW()-MATCH("【補助対象経費】",$B$1:$B1009,0)-1</f>
        <v>15</v>
      </c>
      <c r="D26" s="430" t="s">
        <v>200</v>
      </c>
      <c r="E26" s="275" t="s">
        <v>149</v>
      </c>
      <c r="F26" s="392" t="s">
        <v>53</v>
      </c>
      <c r="G26" s="245" t="s">
        <v>201</v>
      </c>
      <c r="H26" s="245" t="s">
        <v>151</v>
      </c>
      <c r="I26" s="270">
        <v>1140000</v>
      </c>
      <c r="J26" s="271">
        <v>0.1</v>
      </c>
      <c r="K26" s="272">
        <f t="shared" si="1"/>
        <v>1254000</v>
      </c>
      <c r="L26" s="422">
        <v>2574000</v>
      </c>
      <c r="M26" s="480" t="s">
        <v>202</v>
      </c>
      <c r="N26" s="480"/>
      <c r="O26" s="480"/>
      <c r="P26" s="480"/>
      <c r="Q26" s="480"/>
      <c r="R26" s="480"/>
      <c r="S26" s="480"/>
      <c r="T26" s="480"/>
      <c r="U26" s="480"/>
      <c r="V26" s="480"/>
      <c r="W26" s="480"/>
      <c r="X26" s="481"/>
      <c r="Y26" s="25"/>
      <c r="AB26" s="216">
        <v>45020</v>
      </c>
      <c r="AC26" s="216">
        <v>45027</v>
      </c>
      <c r="AD26" s="216">
        <v>45034</v>
      </c>
      <c r="AE26" s="267" t="str">
        <f t="shared" si="0"/>
        <v>事前着手</v>
      </c>
      <c r="AJ26" s="37"/>
      <c r="AK26" s="37"/>
      <c r="AL26" s="37"/>
      <c r="AM26" s="37"/>
      <c r="AN26" s="238"/>
      <c r="AO26" s="238"/>
      <c r="AP26" s="242"/>
      <c r="AQ26" s="238"/>
      <c r="AR26" s="238"/>
      <c r="AS26" s="238"/>
      <c r="AT26" s="238"/>
      <c r="AU26" s="238"/>
    </row>
    <row r="27" spans="2:47" ht="64.400000000000006" customHeight="1">
      <c r="B27" s="24"/>
      <c r="C27" s="399">
        <f>ROW()-MATCH("【補助対象経費】",$B$1:$B1010,0)-1</f>
        <v>16</v>
      </c>
      <c r="D27" s="431" t="s">
        <v>203</v>
      </c>
      <c r="E27" s="275" t="s">
        <v>149</v>
      </c>
      <c r="F27" s="392" t="s">
        <v>53</v>
      </c>
      <c r="G27" s="245" t="s">
        <v>158</v>
      </c>
      <c r="H27" s="245" t="s">
        <v>151</v>
      </c>
      <c r="I27" s="270">
        <v>600000</v>
      </c>
      <c r="J27" s="271">
        <v>0.1</v>
      </c>
      <c r="K27" s="272">
        <f t="shared" si="1"/>
        <v>660000</v>
      </c>
      <c r="L27" s="422">
        <v>2574000</v>
      </c>
      <c r="M27" s="480" t="s">
        <v>204</v>
      </c>
      <c r="N27" s="480"/>
      <c r="O27" s="480"/>
      <c r="P27" s="480"/>
      <c r="Q27" s="480"/>
      <c r="R27" s="480"/>
      <c r="S27" s="480"/>
      <c r="T27" s="480"/>
      <c r="U27" s="480"/>
      <c r="V27" s="480"/>
      <c r="W27" s="480"/>
      <c r="X27" s="481"/>
      <c r="Y27" s="25"/>
      <c r="AB27" s="216">
        <v>45020</v>
      </c>
      <c r="AC27" s="216">
        <v>45027</v>
      </c>
      <c r="AD27" s="216">
        <v>45034</v>
      </c>
      <c r="AE27" s="267" t="str">
        <f t="shared" si="0"/>
        <v>事前着手</v>
      </c>
      <c r="AJ27" s="37"/>
      <c r="AK27" s="37"/>
      <c r="AL27" s="37"/>
      <c r="AM27" s="37"/>
      <c r="AN27" s="238"/>
      <c r="AO27" s="238"/>
      <c r="AP27" s="242"/>
      <c r="AQ27" s="238"/>
      <c r="AR27" s="238"/>
      <c r="AS27" s="238"/>
      <c r="AT27" s="238"/>
      <c r="AU27" s="238"/>
    </row>
    <row r="28" spans="2:47" ht="64.400000000000006" customHeight="1" thickBot="1">
      <c r="B28" s="24"/>
      <c r="C28" s="399">
        <f>ROW()-MATCH("【補助対象経費】",$B$1:$B1011,0)-1</f>
        <v>17</v>
      </c>
      <c r="D28" s="432" t="s">
        <v>205</v>
      </c>
      <c r="E28" s="275" t="s">
        <v>149</v>
      </c>
      <c r="F28" s="392" t="s">
        <v>53</v>
      </c>
      <c r="G28" s="245" t="s">
        <v>166</v>
      </c>
      <c r="H28" s="245" t="s">
        <v>151</v>
      </c>
      <c r="I28" s="270">
        <v>500000</v>
      </c>
      <c r="J28" s="271">
        <v>0.1</v>
      </c>
      <c r="K28" s="272">
        <f t="shared" si="1"/>
        <v>550000</v>
      </c>
      <c r="L28" s="407">
        <v>2574000</v>
      </c>
      <c r="M28" s="480" t="s">
        <v>206</v>
      </c>
      <c r="N28" s="480"/>
      <c r="O28" s="480"/>
      <c r="P28" s="480"/>
      <c r="Q28" s="480"/>
      <c r="R28" s="480"/>
      <c r="S28" s="480"/>
      <c r="T28" s="480"/>
      <c r="U28" s="480"/>
      <c r="V28" s="480"/>
      <c r="W28" s="480"/>
      <c r="X28" s="481"/>
      <c r="Y28" s="25"/>
      <c r="AB28" s="216">
        <v>45020</v>
      </c>
      <c r="AC28" s="216">
        <v>45027</v>
      </c>
      <c r="AD28" s="216">
        <v>45034</v>
      </c>
      <c r="AE28" s="267" t="str">
        <f t="shared" si="0"/>
        <v>事前着手</v>
      </c>
      <c r="AJ28" s="37"/>
      <c r="AK28" s="37"/>
      <c r="AL28" s="37"/>
      <c r="AM28" s="37"/>
      <c r="AN28" s="238"/>
      <c r="AO28" s="238"/>
      <c r="AP28" s="242"/>
      <c r="AQ28" s="238"/>
      <c r="AR28" s="238"/>
      <c r="AS28" s="238"/>
      <c r="AT28" s="238"/>
      <c r="AU28" s="238"/>
    </row>
    <row r="29" spans="2:47" s="238" customFormat="1" ht="64.400000000000006" customHeight="1">
      <c r="B29" s="101"/>
      <c r="C29" s="413"/>
      <c r="D29" s="413"/>
      <c r="E29" s="414"/>
      <c r="G29" s="415"/>
      <c r="H29" s="415"/>
      <c r="I29" s="415"/>
      <c r="J29" s="415"/>
      <c r="K29" s="411"/>
      <c r="L29" s="411"/>
      <c r="M29" s="412"/>
      <c r="N29" s="412"/>
      <c r="O29" s="412"/>
      <c r="P29" s="412"/>
      <c r="Q29" s="412"/>
      <c r="R29" s="412"/>
      <c r="S29" s="412"/>
      <c r="T29" s="412"/>
      <c r="U29" s="412"/>
      <c r="V29" s="412"/>
      <c r="W29" s="412"/>
      <c r="X29" s="412"/>
      <c r="Y29" s="50"/>
      <c r="AB29" s="417"/>
      <c r="AC29" s="417"/>
      <c r="AD29" s="417"/>
      <c r="AE29" s="418"/>
      <c r="AJ29" s="37"/>
      <c r="AK29" s="37"/>
      <c r="AL29" s="37"/>
      <c r="AM29" s="37"/>
      <c r="AP29" s="242"/>
    </row>
    <row r="30" spans="2:47" ht="36" customHeight="1">
      <c r="B30" s="232" t="s">
        <v>37</v>
      </c>
      <c r="C30" s="233"/>
      <c r="D30" s="233"/>
      <c r="E30" s="231"/>
      <c r="F30" s="415"/>
      <c r="G30" s="30"/>
      <c r="H30" s="30"/>
      <c r="I30" s="273"/>
      <c r="J30" s="273"/>
      <c r="K30" s="273"/>
      <c r="L30" s="273"/>
      <c r="M30" s="273"/>
      <c r="N30" s="478"/>
      <c r="O30" s="478"/>
      <c r="P30" s="478"/>
      <c r="Q30" s="478"/>
      <c r="R30" s="478"/>
      <c r="S30" s="478"/>
      <c r="T30" s="478"/>
      <c r="U30" s="478"/>
      <c r="V30" s="478"/>
      <c r="W30" s="478"/>
      <c r="X30" s="478"/>
      <c r="Y30" s="25"/>
      <c r="AJ30" s="37"/>
      <c r="AK30" s="37"/>
      <c r="AL30" s="37"/>
      <c r="AM30" s="37"/>
      <c r="AN30" s="238"/>
      <c r="AO30" s="238"/>
      <c r="AP30" s="238"/>
      <c r="AQ30" s="238"/>
      <c r="AR30" s="238"/>
      <c r="AS30" s="238"/>
      <c r="AT30" s="238"/>
      <c r="AU30" s="238"/>
    </row>
    <row r="31" spans="2:47" ht="39" customHeight="1" thickBot="1">
      <c r="B31" s="232"/>
      <c r="C31" s="224" t="s">
        <v>18</v>
      </c>
      <c r="D31" s="402" t="s">
        <v>19</v>
      </c>
      <c r="E31" s="226" t="s">
        <v>20</v>
      </c>
      <c r="F31" s="234" t="s">
        <v>38</v>
      </c>
      <c r="G31" s="485" t="s">
        <v>39</v>
      </c>
      <c r="H31" s="486"/>
      <c r="I31" s="408" t="s">
        <v>40</v>
      </c>
      <c r="J31" s="269" t="s">
        <v>25</v>
      </c>
      <c r="K31" s="408" t="s">
        <v>41</v>
      </c>
      <c r="L31" s="213" t="s">
        <v>27</v>
      </c>
      <c r="M31" s="542" t="s">
        <v>28</v>
      </c>
      <c r="N31" s="543"/>
      <c r="O31" s="543"/>
      <c r="P31" s="543"/>
      <c r="Q31" s="543"/>
      <c r="R31" s="543"/>
      <c r="S31" s="543"/>
      <c r="T31" s="543"/>
      <c r="U31" s="543"/>
      <c r="V31" s="543"/>
      <c r="W31" s="543"/>
      <c r="X31" s="544"/>
      <c r="Y31" s="25"/>
    </row>
    <row r="32" spans="2:47" ht="64.400000000000006" customHeight="1" thickBot="1">
      <c r="B32" s="228"/>
      <c r="C32" s="399">
        <f>ROW()-MATCH("【補助対象外経費】",$B$1:$B1014,0)-1</f>
        <v>1</v>
      </c>
      <c r="D32" s="433" t="s">
        <v>207</v>
      </c>
      <c r="E32" s="230" t="s">
        <v>153</v>
      </c>
      <c r="F32" s="230" t="s">
        <v>208</v>
      </c>
      <c r="G32" s="483" t="s">
        <v>209</v>
      </c>
      <c r="H32" s="484"/>
      <c r="I32" s="270">
        <v>40000</v>
      </c>
      <c r="J32" s="274">
        <v>0.08</v>
      </c>
      <c r="K32" s="272">
        <f>IFERROR($I32*(1+$J32),$I32)</f>
        <v>43200</v>
      </c>
      <c r="L32" s="404">
        <v>395200</v>
      </c>
      <c r="M32" s="515" t="s">
        <v>210</v>
      </c>
      <c r="N32" s="515"/>
      <c r="O32" s="515"/>
      <c r="P32" s="515"/>
      <c r="Q32" s="515"/>
      <c r="R32" s="515"/>
      <c r="S32" s="515"/>
      <c r="T32" s="515"/>
      <c r="U32" s="515"/>
      <c r="V32" s="515"/>
      <c r="W32" s="515"/>
      <c r="X32" s="484"/>
      <c r="Y32" s="25"/>
    </row>
    <row r="33" spans="2:39" ht="64.400000000000006" customHeight="1">
      <c r="B33" s="24"/>
      <c r="C33" s="229">
        <f>ROW()-MATCH("【補助対象外経費】",$B$1:$B1015,0)-1</f>
        <v>2</v>
      </c>
      <c r="D33" s="434" t="s">
        <v>86</v>
      </c>
      <c r="E33" s="262"/>
      <c r="F33" s="262"/>
      <c r="G33" s="487"/>
      <c r="H33" s="488"/>
      <c r="I33" s="270"/>
      <c r="J33" s="274"/>
      <c r="K33" s="272">
        <f t="shared" ref="K33:K36" si="2">IFERROR($I33*(1+$J33),$I33)</f>
        <v>0</v>
      </c>
      <c r="L33" s="446" t="s">
        <v>211</v>
      </c>
      <c r="M33" s="483"/>
      <c r="N33" s="515"/>
      <c r="O33" s="515"/>
      <c r="P33" s="515"/>
      <c r="Q33" s="515"/>
      <c r="R33" s="515"/>
      <c r="S33" s="515"/>
      <c r="T33" s="515"/>
      <c r="U33" s="515"/>
      <c r="V33" s="515"/>
      <c r="W33" s="515"/>
      <c r="X33" s="484"/>
      <c r="Y33" s="25"/>
    </row>
    <row r="34" spans="2:39" ht="64.400000000000006" customHeight="1">
      <c r="B34" s="24"/>
      <c r="C34" s="229">
        <f>ROW()-MATCH("【補助対象外経費】",$B$1:$B1016,0)-1</f>
        <v>3</v>
      </c>
      <c r="D34" s="421" t="s">
        <v>86</v>
      </c>
      <c r="E34" s="262"/>
      <c r="F34" s="262"/>
      <c r="G34" s="487"/>
      <c r="H34" s="488"/>
      <c r="I34" s="270"/>
      <c r="J34" s="274"/>
      <c r="K34" s="272">
        <f t="shared" si="2"/>
        <v>0</v>
      </c>
      <c r="L34" s="447" t="s">
        <v>211</v>
      </c>
      <c r="M34" s="483"/>
      <c r="N34" s="515"/>
      <c r="O34" s="515"/>
      <c r="P34" s="515"/>
      <c r="Q34" s="515"/>
      <c r="R34" s="515"/>
      <c r="S34" s="515"/>
      <c r="T34" s="515"/>
      <c r="U34" s="515"/>
      <c r="V34" s="515"/>
      <c r="W34" s="515"/>
      <c r="X34" s="484"/>
      <c r="Y34" s="25"/>
    </row>
    <row r="35" spans="2:39" ht="64.400000000000006" customHeight="1">
      <c r="B35" s="24"/>
      <c r="C35" s="229">
        <f>ROW()-MATCH("【補助対象外経費】",$B$1:$B1017,0)-1</f>
        <v>4</v>
      </c>
      <c r="D35" s="421" t="s">
        <v>86</v>
      </c>
      <c r="E35" s="262"/>
      <c r="F35" s="262"/>
      <c r="G35" s="487"/>
      <c r="H35" s="488"/>
      <c r="I35" s="270"/>
      <c r="J35" s="274"/>
      <c r="K35" s="272">
        <f t="shared" si="2"/>
        <v>0</v>
      </c>
      <c r="L35" s="447" t="s">
        <v>211</v>
      </c>
      <c r="M35" s="483"/>
      <c r="N35" s="515"/>
      <c r="O35" s="515"/>
      <c r="P35" s="515"/>
      <c r="Q35" s="515"/>
      <c r="R35" s="515"/>
      <c r="S35" s="515"/>
      <c r="T35" s="515"/>
      <c r="U35" s="515"/>
      <c r="V35" s="515"/>
      <c r="W35" s="515"/>
      <c r="X35" s="484"/>
      <c r="Y35" s="25"/>
    </row>
    <row r="36" spans="2:39" ht="64.400000000000006" customHeight="1">
      <c r="B36" s="24"/>
      <c r="C36" s="229">
        <f>ROW()-MATCH("【補助対象外経費】",$B$1:$B1018,0)-1</f>
        <v>5</v>
      </c>
      <c r="D36" s="421" t="s">
        <v>86</v>
      </c>
      <c r="E36" s="262"/>
      <c r="F36" s="262"/>
      <c r="G36" s="487"/>
      <c r="H36" s="488"/>
      <c r="I36" s="270"/>
      <c r="J36" s="274"/>
      <c r="K36" s="272">
        <f t="shared" si="2"/>
        <v>0</v>
      </c>
      <c r="L36" s="447" t="s">
        <v>211</v>
      </c>
      <c r="M36" s="483"/>
      <c r="N36" s="515"/>
      <c r="O36" s="515"/>
      <c r="P36" s="515"/>
      <c r="Q36" s="515"/>
      <c r="R36" s="515"/>
      <c r="S36" s="515"/>
      <c r="T36" s="515"/>
      <c r="U36" s="515"/>
      <c r="V36" s="515"/>
      <c r="W36" s="515"/>
      <c r="X36" s="484"/>
      <c r="Y36" s="25"/>
    </row>
    <row r="37" spans="2:39" s="254" customFormat="1" ht="18" customHeight="1" thickBot="1">
      <c r="B37" s="70"/>
      <c r="C37" s="61"/>
      <c r="D37" s="61"/>
      <c r="E37" s="276"/>
      <c r="F37" s="276"/>
      <c r="G37" s="61"/>
      <c r="H37" s="61"/>
      <c r="I37" s="62"/>
      <c r="J37" s="62"/>
      <c r="K37" s="62"/>
      <c r="L37" s="62"/>
      <c r="M37" s="62"/>
      <c r="N37" s="61"/>
      <c r="O37" s="61"/>
      <c r="P37" s="130"/>
      <c r="Q37" s="130"/>
      <c r="R37" s="61"/>
      <c r="S37" s="61"/>
      <c r="T37" s="130"/>
      <c r="U37" s="130"/>
      <c r="V37" s="130"/>
      <c r="W37" s="130"/>
      <c r="X37" s="61"/>
      <c r="Y37" s="277"/>
      <c r="AJ37" s="61"/>
      <c r="AK37" s="61"/>
      <c r="AL37" s="61"/>
      <c r="AM37" s="61"/>
    </row>
    <row r="38" spans="2:39" s="279" customFormat="1" ht="49.5" customHeight="1" thickBot="1">
      <c r="B38" s="278"/>
      <c r="C38" s="80"/>
      <c r="D38" s="80"/>
      <c r="G38" s="280"/>
      <c r="H38" s="280"/>
      <c r="I38" s="281" t="s">
        <v>42</v>
      </c>
      <c r="J38" s="282"/>
      <c r="K38" s="283">
        <f>ROUNDDOWN(SUM($K$12:$K$36),0)</f>
        <v>12366500</v>
      </c>
      <c r="L38" s="385"/>
      <c r="M38" s="284"/>
      <c r="N38" s="80"/>
      <c r="Y38" s="285"/>
      <c r="AJ38" s="80"/>
      <c r="AK38" s="286"/>
      <c r="AL38" s="80"/>
      <c r="AM38" s="80"/>
    </row>
    <row r="39" spans="2:39" s="279" customFormat="1" ht="24.75" customHeight="1">
      <c r="B39" s="278"/>
      <c r="C39" s="80"/>
      <c r="D39" s="80"/>
      <c r="G39" s="280"/>
      <c r="H39" s="280"/>
      <c r="I39" s="280"/>
      <c r="J39" s="284"/>
      <c r="K39" s="284"/>
      <c r="L39" s="385"/>
      <c r="M39" s="284"/>
      <c r="R39" s="532" t="s">
        <v>43</v>
      </c>
      <c r="S39" s="533"/>
      <c r="T39" s="534"/>
      <c r="U39" s="535" t="s">
        <v>44</v>
      </c>
      <c r="V39" s="536"/>
      <c r="W39" s="537"/>
      <c r="Y39" s="285"/>
      <c r="AJ39" s="80"/>
      <c r="AK39" s="286"/>
      <c r="AL39" s="80"/>
      <c r="AM39" s="80"/>
    </row>
    <row r="40" spans="2:39" s="279" customFormat="1" ht="24.75" customHeight="1">
      <c r="B40" s="278"/>
      <c r="C40" s="80"/>
      <c r="D40" s="80"/>
      <c r="G40" s="287"/>
      <c r="H40" s="287"/>
      <c r="I40" s="287"/>
      <c r="L40" s="386"/>
      <c r="O40" s="288"/>
      <c r="P40" s="288"/>
      <c r="Q40" s="288"/>
      <c r="R40" s="289" t="s">
        <v>45</v>
      </c>
      <c r="S40" s="290" t="s">
        <v>46</v>
      </c>
      <c r="T40" s="290" t="s">
        <v>47</v>
      </c>
      <c r="U40" s="289" t="s">
        <v>45</v>
      </c>
      <c r="V40" s="290" t="s">
        <v>46</v>
      </c>
      <c r="W40" s="290" t="s">
        <v>47</v>
      </c>
      <c r="Y40" s="285"/>
      <c r="AJ40" s="80"/>
      <c r="AK40" s="286"/>
      <c r="AL40" s="80"/>
      <c r="AM40" s="80"/>
    </row>
    <row r="41" spans="2:39" s="279" customFormat="1" ht="49.5" customHeight="1">
      <c r="B41" s="278"/>
      <c r="C41" s="80"/>
      <c r="D41" s="80"/>
      <c r="G41" s="280"/>
      <c r="H41" s="280"/>
      <c r="I41" s="291" t="s">
        <v>48</v>
      </c>
      <c r="J41" s="292"/>
      <c r="K41" s="293">
        <f>ROUNDDOWN(SUM($I$12:$I$36),0)</f>
        <v>11243000</v>
      </c>
      <c r="L41" s="470"/>
      <c r="M41" s="471"/>
      <c r="N41" s="389" t="s">
        <v>49</v>
      </c>
      <c r="O41" s="252" t="s">
        <v>50</v>
      </c>
      <c r="P41" s="294"/>
      <c r="Q41" s="295"/>
      <c r="R41" s="296">
        <f>ROUNDDOWN(SUM(R42:R44,R46:R47),0)</f>
        <v>10903000</v>
      </c>
      <c r="S41" s="297">
        <f>ROUNDDOWN(SUM(S42:S44,S46:S47),0)</f>
        <v>11993300</v>
      </c>
      <c r="T41" s="297">
        <f>S41-R41</f>
        <v>1090300</v>
      </c>
      <c r="U41" s="297">
        <f>IF($U$7=0,0,ROUNDDOWN(R41/$U$7,0))</f>
        <v>10903000</v>
      </c>
      <c r="V41" s="297">
        <f t="shared" ref="V41:W49" si="3">IF($U$7=0,0,ROUNDDOWN(S41/$U$7,0))</f>
        <v>11993300</v>
      </c>
      <c r="W41" s="297">
        <f t="shared" si="3"/>
        <v>1090300</v>
      </c>
      <c r="Y41" s="285"/>
      <c r="AJ41" s="80"/>
      <c r="AK41" s="286"/>
      <c r="AL41" s="80"/>
      <c r="AM41" s="80"/>
    </row>
    <row r="42" spans="2:39" s="279" customFormat="1" ht="49.5" customHeight="1" thickBot="1">
      <c r="B42" s="278"/>
      <c r="C42" s="80"/>
      <c r="D42" s="80"/>
      <c r="G42" s="280"/>
      <c r="H42" s="280"/>
      <c r="I42" s="280"/>
      <c r="J42" s="284"/>
      <c r="K42" s="284"/>
      <c r="L42" s="470"/>
      <c r="M42" s="471"/>
      <c r="N42" s="390"/>
      <c r="O42" s="529" t="s">
        <v>51</v>
      </c>
      <c r="P42" s="530"/>
      <c r="Q42" s="531"/>
      <c r="R42" s="298">
        <f>ROUNDDOWN(SUMIF($F$12:$F$28,$O42,$I$12:$I$28),0)</f>
        <v>320000</v>
      </c>
      <c r="S42" s="299">
        <f>ROUNDDOWN(SUMIF($F$12:$F$28,$O42,$K$12:$K$28),0)</f>
        <v>352000</v>
      </c>
      <c r="T42" s="300">
        <f t="shared" ref="T42:T48" si="4">S42-R42</f>
        <v>32000</v>
      </c>
      <c r="U42" s="301">
        <f t="shared" ref="U42:U49" si="5">IF($U$7=0,0,ROUNDDOWN(R42/$U$7,0))</f>
        <v>320000</v>
      </c>
      <c r="V42" s="302">
        <f t="shared" si="3"/>
        <v>352000</v>
      </c>
      <c r="W42" s="303">
        <f t="shared" si="3"/>
        <v>32000</v>
      </c>
      <c r="Y42" s="285"/>
      <c r="AJ42" s="80"/>
      <c r="AK42" s="286"/>
      <c r="AL42" s="80"/>
      <c r="AM42" s="80"/>
    </row>
    <row r="43" spans="2:39" s="279" customFormat="1" ht="49.5" customHeight="1" thickBot="1">
      <c r="B43" s="278"/>
      <c r="C43" s="80"/>
      <c r="D43" s="80"/>
      <c r="G43" s="280"/>
      <c r="H43" s="280"/>
      <c r="I43" s="281" t="s">
        <v>52</v>
      </c>
      <c r="J43" s="292"/>
      <c r="K43" s="283">
        <f>IF($K$45&gt;0.1,ROUNDDOWN(SUM($K$12:$K$28),0)-$K$49,ROUNDDOWN((SUM($K$12:$K$28)),0))</f>
        <v>12323300</v>
      </c>
      <c r="L43" s="388"/>
      <c r="M43" s="387"/>
      <c r="N43" s="390"/>
      <c r="O43" s="492" t="s">
        <v>53</v>
      </c>
      <c r="P43" s="493"/>
      <c r="Q43" s="494"/>
      <c r="R43" s="304">
        <f>ROUNDDOWN(SUMIF($F$12:$F$28,$O43,$I$12:$I$28),0)</f>
        <v>3480000</v>
      </c>
      <c r="S43" s="299">
        <f>ROUNDDOWN(SUMIF($F$12:$F$28,$O43,$K$12:$K$28),0)</f>
        <v>3828000</v>
      </c>
      <c r="T43" s="305">
        <f t="shared" si="4"/>
        <v>348000</v>
      </c>
      <c r="U43" s="300">
        <f t="shared" si="5"/>
        <v>3480000</v>
      </c>
      <c r="V43" s="306">
        <f t="shared" si="3"/>
        <v>3828000</v>
      </c>
      <c r="W43" s="307">
        <f t="shared" si="3"/>
        <v>348000</v>
      </c>
      <c r="Y43" s="285"/>
      <c r="AJ43" s="80"/>
      <c r="AK43" s="286"/>
      <c r="AL43" s="80"/>
      <c r="AM43" s="80"/>
    </row>
    <row r="44" spans="2:39" s="279" customFormat="1" ht="49.5" customHeight="1" thickBot="1">
      <c r="B44" s="278"/>
      <c r="C44" s="80"/>
      <c r="D44" s="80"/>
      <c r="F44" s="308"/>
      <c r="G44" s="80"/>
      <c r="H44" s="80"/>
      <c r="I44" s="280"/>
      <c r="J44" s="284"/>
      <c r="K44" s="284"/>
      <c r="L44" s="468"/>
      <c r="M44" s="469"/>
      <c r="N44" s="390"/>
      <c r="O44" s="492" t="s">
        <v>54</v>
      </c>
      <c r="P44" s="493"/>
      <c r="Q44" s="494"/>
      <c r="R44" s="304">
        <f>ROUNDDOWN(SUMIF($F$12:$F$28,$O44,$I$12:$I$28),0)</f>
        <v>1050000</v>
      </c>
      <c r="S44" s="299">
        <f>ROUNDDOWN(SUMIF($F$12:$F$28,$O44,$K$12:$K$28),0)</f>
        <v>1155000</v>
      </c>
      <c r="T44" s="305">
        <f t="shared" si="4"/>
        <v>105000</v>
      </c>
      <c r="U44" s="300">
        <f t="shared" si="5"/>
        <v>1050000</v>
      </c>
      <c r="V44" s="306">
        <f t="shared" si="3"/>
        <v>1155000</v>
      </c>
      <c r="W44" s="307">
        <f t="shared" si="3"/>
        <v>105000</v>
      </c>
      <c r="Y44" s="285"/>
      <c r="AJ44" s="80"/>
      <c r="AK44" s="286"/>
      <c r="AL44" s="80"/>
      <c r="AM44" s="80"/>
    </row>
    <row r="45" spans="2:39" s="279" customFormat="1" ht="49.5" customHeight="1" thickBot="1">
      <c r="B45" s="278"/>
      <c r="C45" s="80"/>
      <c r="D45" s="80"/>
      <c r="F45" s="308"/>
      <c r="G45" s="309"/>
      <c r="H45" s="309"/>
      <c r="I45" s="281" t="s">
        <v>55</v>
      </c>
      <c r="J45" s="310"/>
      <c r="K45" s="235">
        <f>IF(SUM($K$12:$K$28)&gt;0,SUMIF($F$12:$F$28,"広告・宣伝費",$K$12:$K$28)/SUM($K$12:$K$28),0)</f>
        <v>3.7489958046951717E-2</v>
      </c>
      <c r="L45" s="468"/>
      <c r="M45" s="469"/>
      <c r="N45" s="390"/>
      <c r="O45" s="495" t="s">
        <v>56</v>
      </c>
      <c r="P45" s="496"/>
      <c r="Q45" s="497"/>
      <c r="R45" s="304">
        <f>ROUNDDOWN(SUMIF($G$12:$G$28,"会場施設使用料",$I$12:$I$28),0)</f>
        <v>800000</v>
      </c>
      <c r="S45" s="299">
        <f>ROUNDDOWN(SUMIF($G$12:$G$28,"会場施設使用料",$K$12:$K$28),0)</f>
        <v>880000</v>
      </c>
      <c r="T45" s="305">
        <f t="shared" si="4"/>
        <v>80000</v>
      </c>
      <c r="U45" s="300">
        <f t="shared" si="5"/>
        <v>800000</v>
      </c>
      <c r="V45" s="306">
        <f t="shared" si="3"/>
        <v>880000</v>
      </c>
      <c r="W45" s="307">
        <f t="shared" si="3"/>
        <v>80000</v>
      </c>
      <c r="Y45" s="285"/>
      <c r="AJ45" s="80"/>
      <c r="AK45" s="286"/>
      <c r="AL45" s="80"/>
      <c r="AM45" s="80"/>
    </row>
    <row r="46" spans="2:39" s="279" customFormat="1" ht="49.5" customHeight="1">
      <c r="B46" s="278"/>
      <c r="C46" s="80"/>
      <c r="D46" s="80"/>
      <c r="F46" s="308"/>
      <c r="G46" s="80"/>
      <c r="H46" s="80"/>
      <c r="I46" s="80"/>
      <c r="L46" s="468"/>
      <c r="M46" s="469"/>
      <c r="N46" s="390"/>
      <c r="O46" s="498" t="s">
        <v>57</v>
      </c>
      <c r="P46" s="499"/>
      <c r="Q46" s="500"/>
      <c r="R46" s="304">
        <f>ROUNDDOWN(SUMIF($F$12:$F$28,$O46,$I$12:$I$28),0)</f>
        <v>5633000</v>
      </c>
      <c r="S46" s="299">
        <f>ROUNDDOWN(SUMIF($F$12:$F$28,$O46,$K$12:$K$28),0)</f>
        <v>6196300</v>
      </c>
      <c r="T46" s="305">
        <f t="shared" si="4"/>
        <v>563300</v>
      </c>
      <c r="U46" s="300">
        <f t="shared" si="5"/>
        <v>5633000</v>
      </c>
      <c r="V46" s="306">
        <f t="shared" si="3"/>
        <v>6196300</v>
      </c>
      <c r="W46" s="307">
        <f t="shared" si="3"/>
        <v>563300</v>
      </c>
      <c r="Y46" s="285"/>
      <c r="AJ46" s="80"/>
      <c r="AK46" s="286"/>
      <c r="AL46" s="80"/>
      <c r="AM46" s="80"/>
    </row>
    <row r="47" spans="2:39" s="279" customFormat="1" ht="49.5" customHeight="1">
      <c r="B47" s="278"/>
      <c r="C47" s="80"/>
      <c r="D47" s="80"/>
      <c r="F47" s="308"/>
      <c r="G47" s="309"/>
      <c r="H47" s="309"/>
      <c r="I47" s="409" t="s">
        <v>212</v>
      </c>
      <c r="J47" s="295"/>
      <c r="K47" s="293">
        <f>IF($K$45&gt;0.1,ROUNDDOWN((SUM($K$12:$K$28)*0.1),0),ROUNDDOWN((SUMIF($F$12:$F$28,"広告・宣伝費",$K$12:$K$28)),0))</f>
        <v>462000</v>
      </c>
      <c r="L47" s="468"/>
      <c r="M47" s="469"/>
      <c r="N47" s="390"/>
      <c r="O47" s="501" t="s">
        <v>59</v>
      </c>
      <c r="P47" s="502"/>
      <c r="Q47" s="503"/>
      <c r="R47" s="312">
        <f>IF($K$45&gt;0.1,ROUNDDOWN((SUM($I$12:$I$28)*0.1),0),ROUNDDOWN((SUMIF($F$12:$F$28,"広告・宣伝費",$I$12:$I$28)),0))</f>
        <v>420000</v>
      </c>
      <c r="S47" s="299">
        <f>ROUNDDOWN(SUMIF($F$12:$F$28,"広告・宣伝費",$K$12:$K$28)-$K$49,0)</f>
        <v>462000</v>
      </c>
      <c r="T47" s="313">
        <f t="shared" si="4"/>
        <v>42000</v>
      </c>
      <c r="U47" s="314">
        <f t="shared" si="5"/>
        <v>420000</v>
      </c>
      <c r="V47" s="315">
        <f t="shared" si="3"/>
        <v>462000</v>
      </c>
      <c r="W47" s="316">
        <f t="shared" si="3"/>
        <v>42000</v>
      </c>
      <c r="Y47" s="285"/>
      <c r="AJ47" s="80"/>
      <c r="AK47" s="286"/>
      <c r="AL47" s="80"/>
      <c r="AM47" s="80"/>
    </row>
    <row r="48" spans="2:39" s="279" customFormat="1" ht="49.5" customHeight="1" thickBot="1">
      <c r="B48" s="278"/>
      <c r="C48" s="80"/>
      <c r="D48" s="80"/>
      <c r="F48" s="308"/>
      <c r="G48" s="317"/>
      <c r="H48" s="317"/>
      <c r="I48" s="80"/>
      <c r="J48" s="308"/>
      <c r="L48" s="468"/>
      <c r="M48" s="469"/>
      <c r="N48" s="253" t="s">
        <v>60</v>
      </c>
      <c r="O48" s="253" t="s">
        <v>61</v>
      </c>
      <c r="P48" s="318"/>
      <c r="Q48" s="318"/>
      <c r="R48" s="319">
        <f>ROUNDDOWN(SUMIF($F$12:$F$28,$O48,$I$12:$I$28),0)</f>
        <v>300000</v>
      </c>
      <c r="S48" s="319">
        <f>ROUNDDOWN(SUMIF($F$12:$F$28,$O48,$K$12:$K$28),0)</f>
        <v>330000</v>
      </c>
      <c r="T48" s="320">
        <f t="shared" si="4"/>
        <v>30000</v>
      </c>
      <c r="U48" s="320">
        <f t="shared" si="5"/>
        <v>300000</v>
      </c>
      <c r="V48" s="321">
        <f t="shared" si="3"/>
        <v>330000</v>
      </c>
      <c r="W48" s="322">
        <f t="shared" si="3"/>
        <v>30000</v>
      </c>
      <c r="Y48" s="285"/>
      <c r="AJ48" s="80"/>
      <c r="AK48" s="286"/>
      <c r="AL48" s="80"/>
      <c r="AM48" s="80"/>
    </row>
    <row r="49" spans="2:39" s="279" customFormat="1" ht="49.5" customHeight="1" thickTop="1">
      <c r="B49" s="278"/>
      <c r="C49" s="80"/>
      <c r="D49" s="80"/>
      <c r="G49" s="323"/>
      <c r="H49" s="323"/>
      <c r="I49" s="409" t="s">
        <v>62</v>
      </c>
      <c r="J49" s="295"/>
      <c r="K49" s="293">
        <f>IF($K$45&gt;0.1,ROUNDDOWN(SUMIF($F$12:$F$28,"広告・宣伝費",$K$12:$K$28),0)-$K$47,0)</f>
        <v>0</v>
      </c>
      <c r="L49" s="468"/>
      <c r="M49" s="469"/>
      <c r="N49" s="391" t="s">
        <v>63</v>
      </c>
      <c r="O49" s="324"/>
      <c r="P49" s="324"/>
      <c r="Q49" s="324"/>
      <c r="R49" s="325">
        <f>ROUNDDOWN(SUM(R41,R48),0)</f>
        <v>11203000</v>
      </c>
      <c r="S49" s="326">
        <f>ROUNDDOWN(SUM(S41,S48),0)</f>
        <v>12323300</v>
      </c>
      <c r="T49" s="314">
        <f t="shared" ref="T49" si="6">SUM(T41,T48)</f>
        <v>1120300</v>
      </c>
      <c r="U49" s="327">
        <f t="shared" si="5"/>
        <v>11203000</v>
      </c>
      <c r="V49" s="328">
        <f t="shared" si="3"/>
        <v>12323300</v>
      </c>
      <c r="W49" s="316">
        <f t="shared" si="3"/>
        <v>1120300</v>
      </c>
      <c r="Y49" s="285"/>
      <c r="AJ49" s="80"/>
      <c r="AK49" s="286"/>
      <c r="AL49" s="80"/>
      <c r="AM49" s="80"/>
    </row>
    <row r="50" spans="2:39" s="279" customFormat="1" ht="75" customHeight="1">
      <c r="B50" s="278"/>
      <c r="C50" s="80"/>
      <c r="D50" s="80"/>
      <c r="G50" s="323"/>
      <c r="H50" s="323"/>
      <c r="I50" s="308"/>
      <c r="J50" s="308"/>
      <c r="K50" s="308"/>
      <c r="L50" s="308"/>
      <c r="M50" s="308"/>
      <c r="P50" s="288"/>
      <c r="Q50" s="288"/>
      <c r="R50" s="308"/>
      <c r="Y50" s="285"/>
      <c r="AJ50" s="80"/>
      <c r="AK50" s="286"/>
      <c r="AL50" s="80"/>
      <c r="AM50" s="80"/>
    </row>
    <row r="51" spans="2:39" s="254" customFormat="1" ht="15" customHeight="1" thickBot="1">
      <c r="B51" s="125"/>
      <c r="C51" s="329"/>
      <c r="D51" s="329"/>
      <c r="E51" s="330"/>
      <c r="F51" s="330"/>
      <c r="G51" s="329"/>
      <c r="H51" s="329"/>
      <c r="I51" s="331"/>
      <c r="J51" s="331"/>
      <c r="K51" s="331"/>
      <c r="L51" s="331"/>
      <c r="M51" s="331"/>
      <c r="N51" s="329"/>
      <c r="O51" s="329"/>
      <c r="P51" s="332"/>
      <c r="Q51" s="332"/>
      <c r="R51" s="329"/>
      <c r="S51" s="329"/>
      <c r="T51" s="332"/>
      <c r="U51" s="332"/>
      <c r="V51" s="332"/>
      <c r="W51" s="332"/>
      <c r="X51" s="329"/>
      <c r="Y51" s="333"/>
      <c r="AJ51" s="61"/>
      <c r="AK51" s="61"/>
      <c r="AL51" s="61"/>
      <c r="AM51" s="61"/>
    </row>
    <row r="52" spans="2:39" s="254" customFormat="1" ht="15" customHeight="1" thickBot="1">
      <c r="B52" s="61"/>
      <c r="C52" s="61"/>
      <c r="D52" s="61"/>
      <c r="E52" s="276"/>
      <c r="F52" s="276"/>
      <c r="G52" s="61"/>
      <c r="H52" s="61"/>
      <c r="I52" s="62"/>
      <c r="J52" s="62"/>
      <c r="K52" s="62"/>
      <c r="L52" s="62"/>
      <c r="M52" s="62"/>
      <c r="N52" s="61"/>
      <c r="O52" s="61"/>
      <c r="P52" s="130"/>
      <c r="Q52" s="130"/>
      <c r="R52" s="61"/>
      <c r="S52" s="61"/>
      <c r="T52" s="130"/>
      <c r="U52" s="130"/>
      <c r="V52" s="130"/>
      <c r="W52" s="130"/>
      <c r="X52" s="61"/>
      <c r="AJ52" s="61"/>
      <c r="AK52" s="61"/>
      <c r="AL52" s="61"/>
      <c r="AM52" s="61"/>
    </row>
    <row r="53" spans="2:39" s="254" customFormat="1" ht="32.25" customHeight="1">
      <c r="B53" s="259" t="s">
        <v>64</v>
      </c>
      <c r="C53" s="67"/>
      <c r="D53" s="67"/>
      <c r="E53" s="334"/>
      <c r="F53" s="334"/>
      <c r="G53" s="67"/>
      <c r="H53" s="67"/>
      <c r="I53" s="335"/>
      <c r="J53" s="335"/>
      <c r="K53" s="335"/>
      <c r="L53" s="335"/>
      <c r="M53" s="335"/>
      <c r="N53" s="67"/>
      <c r="O53" s="67"/>
      <c r="P53" s="336"/>
      <c r="Q53" s="336"/>
      <c r="R53" s="67"/>
      <c r="S53" s="67"/>
      <c r="T53" s="336"/>
      <c r="U53" s="336"/>
      <c r="V53" s="336"/>
      <c r="W53" s="336"/>
      <c r="X53" s="67"/>
      <c r="Y53" s="176"/>
      <c r="AJ53" s="61"/>
      <c r="AK53" s="61"/>
      <c r="AL53" s="61"/>
      <c r="AM53" s="61"/>
    </row>
    <row r="54" spans="2:39" s="254" customFormat="1" ht="39" customHeight="1">
      <c r="B54" s="70"/>
      <c r="C54" s="49" t="s">
        <v>18</v>
      </c>
      <c r="D54" s="523" t="s">
        <v>65</v>
      </c>
      <c r="E54" s="524"/>
      <c r="F54" s="207" t="s">
        <v>66</v>
      </c>
      <c r="G54" s="523" t="s">
        <v>213</v>
      </c>
      <c r="H54" s="465"/>
      <c r="I54" s="337" t="s">
        <v>68</v>
      </c>
      <c r="J54" s="337" t="s">
        <v>69</v>
      </c>
      <c r="K54" s="337" t="s">
        <v>70</v>
      </c>
      <c r="L54" s="472" t="s">
        <v>214</v>
      </c>
      <c r="M54" s="473"/>
      <c r="N54" s="473"/>
      <c r="O54" s="473"/>
      <c r="P54" s="473"/>
      <c r="Q54" s="473"/>
      <c r="R54" s="473"/>
      <c r="S54" s="473"/>
      <c r="T54" s="473"/>
      <c r="U54" s="473"/>
      <c r="V54" s="473"/>
      <c r="W54" s="473"/>
      <c r="X54" s="474"/>
      <c r="Y54" s="277"/>
      <c r="AJ54" s="61"/>
      <c r="AK54" s="61"/>
      <c r="AL54" s="61"/>
      <c r="AM54" s="61"/>
    </row>
    <row r="55" spans="2:39" s="254" customFormat="1" ht="64.400000000000006" customHeight="1" thickBot="1">
      <c r="B55" s="70"/>
      <c r="C55" s="454">
        <f>ROW()-MATCH("【収入】",$B$1:$B1037,0)-1</f>
        <v>1</v>
      </c>
      <c r="D55" s="525" t="s">
        <v>71</v>
      </c>
      <c r="E55" s="526"/>
      <c r="F55" s="251"/>
      <c r="G55" s="466"/>
      <c r="H55" s="467"/>
      <c r="I55" s="436">
        <f>$K$55/(1+$J$55)</f>
        <v>2568181.8181818179</v>
      </c>
      <c r="J55" s="338">
        <v>0.1</v>
      </c>
      <c r="K55" s="339">
        <f>$T$72</f>
        <v>2825000</v>
      </c>
      <c r="L55" s="475"/>
      <c r="M55" s="476"/>
      <c r="N55" s="476"/>
      <c r="O55" s="476"/>
      <c r="P55" s="476"/>
      <c r="Q55" s="476"/>
      <c r="R55" s="476"/>
      <c r="S55" s="476"/>
      <c r="T55" s="476"/>
      <c r="U55" s="476"/>
      <c r="V55" s="476"/>
      <c r="W55" s="476"/>
      <c r="X55" s="477"/>
      <c r="Y55" s="277"/>
      <c r="AJ55" s="61"/>
      <c r="AK55" s="61"/>
      <c r="AL55" s="61"/>
      <c r="AM55" s="61"/>
    </row>
    <row r="56" spans="2:39" ht="64.400000000000006" customHeight="1">
      <c r="B56" s="24"/>
      <c r="C56" s="229">
        <f>ROW()-MATCH("【収入】",$B$1:$B1038,0)-1</f>
        <v>2</v>
      </c>
      <c r="D56" s="527" t="s">
        <v>215</v>
      </c>
      <c r="E56" s="528"/>
      <c r="F56" s="266" t="s">
        <v>72</v>
      </c>
      <c r="G56" s="483" t="s">
        <v>216</v>
      </c>
      <c r="H56" s="515"/>
      <c r="I56" s="438">
        <v>152000000</v>
      </c>
      <c r="J56" s="435">
        <v>0.1</v>
      </c>
      <c r="K56" s="455">
        <f>IFERROR($I56*(1+$J56),$I56)</f>
        <v>167200000</v>
      </c>
      <c r="L56" s="489" t="s">
        <v>217</v>
      </c>
      <c r="M56" s="490"/>
      <c r="N56" s="490"/>
      <c r="O56" s="490"/>
      <c r="P56" s="490"/>
      <c r="Q56" s="490"/>
      <c r="R56" s="490"/>
      <c r="S56" s="490"/>
      <c r="T56" s="490"/>
      <c r="U56" s="490"/>
      <c r="V56" s="490"/>
      <c r="W56" s="490"/>
      <c r="X56" s="491"/>
      <c r="Y56" s="25"/>
    </row>
    <row r="57" spans="2:39" ht="64.400000000000006" customHeight="1" thickBot="1">
      <c r="B57" s="24"/>
      <c r="C57" s="229">
        <f>ROW()-MATCH("【収入】",$B$1:$B1039,0)-1</f>
        <v>3</v>
      </c>
      <c r="D57" s="527" t="s">
        <v>215</v>
      </c>
      <c r="E57" s="528"/>
      <c r="F57" s="266" t="s">
        <v>73</v>
      </c>
      <c r="G57" s="483" t="s">
        <v>218</v>
      </c>
      <c r="H57" s="515"/>
      <c r="I57" s="439">
        <v>9000000</v>
      </c>
      <c r="J57" s="435">
        <v>0.1</v>
      </c>
      <c r="K57" s="455">
        <f t="shared" ref="K57:K63" si="7">IFERROR($I57*(1+$J57),$I57)</f>
        <v>9900000</v>
      </c>
      <c r="L57" s="489" t="s">
        <v>219</v>
      </c>
      <c r="M57" s="490"/>
      <c r="N57" s="490"/>
      <c r="O57" s="490"/>
      <c r="P57" s="490"/>
      <c r="Q57" s="490"/>
      <c r="R57" s="490"/>
      <c r="S57" s="490"/>
      <c r="T57" s="490"/>
      <c r="U57" s="490"/>
      <c r="V57" s="490"/>
      <c r="W57" s="490"/>
      <c r="X57" s="491"/>
      <c r="Y57" s="25"/>
    </row>
    <row r="58" spans="2:39" ht="64.400000000000006" customHeight="1">
      <c r="B58" s="24"/>
      <c r="C58" s="229">
        <f>ROW()-MATCH("【収入】",$B$1:$B1040,0)-1</f>
        <v>4</v>
      </c>
      <c r="D58" s="527" t="s">
        <v>86</v>
      </c>
      <c r="E58" s="528"/>
      <c r="F58" s="266" t="s">
        <v>74</v>
      </c>
      <c r="G58" s="483" t="s">
        <v>86</v>
      </c>
      <c r="H58" s="484"/>
      <c r="I58" s="437" t="s">
        <v>86</v>
      </c>
      <c r="J58" s="271">
        <v>0.1</v>
      </c>
      <c r="K58" s="455" t="str">
        <f t="shared" si="7"/>
        <v>-</v>
      </c>
      <c r="L58" s="489"/>
      <c r="M58" s="490"/>
      <c r="N58" s="490"/>
      <c r="O58" s="490"/>
      <c r="P58" s="490"/>
      <c r="Q58" s="490"/>
      <c r="R58" s="490"/>
      <c r="S58" s="490"/>
      <c r="T58" s="490"/>
      <c r="U58" s="490"/>
      <c r="V58" s="490"/>
      <c r="W58" s="490"/>
      <c r="X58" s="491"/>
      <c r="Y58" s="25"/>
    </row>
    <row r="59" spans="2:39" ht="64.400000000000006" customHeight="1">
      <c r="B59" s="24"/>
      <c r="C59" s="229">
        <f>ROW()-MATCH("【収入】",$B$1:$B1041,0)-1</f>
        <v>5</v>
      </c>
      <c r="D59" s="527" t="s">
        <v>220</v>
      </c>
      <c r="E59" s="528"/>
      <c r="F59" s="266" t="s">
        <v>75</v>
      </c>
      <c r="G59" s="483" t="s">
        <v>221</v>
      </c>
      <c r="H59" s="484"/>
      <c r="I59" s="270">
        <v>318181</v>
      </c>
      <c r="J59" s="271">
        <v>0.1</v>
      </c>
      <c r="K59" s="455">
        <f t="shared" si="7"/>
        <v>349999.10000000003</v>
      </c>
      <c r="L59" s="489" t="s">
        <v>222</v>
      </c>
      <c r="M59" s="490"/>
      <c r="N59" s="490"/>
      <c r="O59" s="490"/>
      <c r="P59" s="490"/>
      <c r="Q59" s="490"/>
      <c r="R59" s="490"/>
      <c r="S59" s="490"/>
      <c r="T59" s="490"/>
      <c r="U59" s="490"/>
      <c r="V59" s="490"/>
      <c r="W59" s="490"/>
      <c r="X59" s="491"/>
      <c r="Y59" s="25"/>
    </row>
    <row r="60" spans="2:39" ht="64.400000000000006" customHeight="1">
      <c r="B60" s="24"/>
      <c r="C60" s="229">
        <f>ROW()-MATCH("【収入】",$B$1:$B1042,0)-1</f>
        <v>6</v>
      </c>
      <c r="D60" s="527" t="s">
        <v>86</v>
      </c>
      <c r="E60" s="528"/>
      <c r="F60" s="266" t="s">
        <v>76</v>
      </c>
      <c r="G60" s="483" t="s">
        <v>86</v>
      </c>
      <c r="H60" s="484"/>
      <c r="I60" s="270" t="s">
        <v>86</v>
      </c>
      <c r="J60" s="271"/>
      <c r="K60" s="455" t="str">
        <f t="shared" si="7"/>
        <v>-</v>
      </c>
      <c r="L60" s="489"/>
      <c r="M60" s="490"/>
      <c r="N60" s="490"/>
      <c r="O60" s="490"/>
      <c r="P60" s="490"/>
      <c r="Q60" s="490"/>
      <c r="R60" s="490"/>
      <c r="S60" s="490"/>
      <c r="T60" s="490"/>
      <c r="U60" s="490"/>
      <c r="V60" s="490"/>
      <c r="W60" s="490"/>
      <c r="X60" s="491"/>
      <c r="Y60" s="25"/>
    </row>
    <row r="61" spans="2:39" ht="64.400000000000006" customHeight="1">
      <c r="B61" s="24"/>
      <c r="C61" s="229">
        <f>ROW()-MATCH("【収入】",$B$1:$B1043,0)-1</f>
        <v>7</v>
      </c>
      <c r="D61" s="527" t="s">
        <v>173</v>
      </c>
      <c r="E61" s="528"/>
      <c r="F61" s="265" t="s">
        <v>77</v>
      </c>
      <c r="G61" s="504" t="s">
        <v>223</v>
      </c>
      <c r="H61" s="505"/>
      <c r="I61" s="270">
        <v>80000</v>
      </c>
      <c r="J61" s="271">
        <v>0.1</v>
      </c>
      <c r="K61" s="455">
        <f t="shared" si="7"/>
        <v>88000</v>
      </c>
      <c r="L61" s="489" t="s">
        <v>224</v>
      </c>
      <c r="M61" s="490"/>
      <c r="N61" s="490"/>
      <c r="O61" s="490"/>
      <c r="P61" s="490"/>
      <c r="Q61" s="490"/>
      <c r="R61" s="490"/>
      <c r="S61" s="490"/>
      <c r="T61" s="490"/>
      <c r="U61" s="490"/>
      <c r="V61" s="490"/>
      <c r="W61" s="490"/>
      <c r="X61" s="491"/>
      <c r="Y61" s="25"/>
    </row>
    <row r="62" spans="2:39" ht="64.400000000000006" customHeight="1">
      <c r="B62" s="24"/>
      <c r="C62" s="229">
        <f>ROW()-MATCH("【収入】",$B$1:$B1044,0)-1</f>
        <v>8</v>
      </c>
      <c r="D62" s="527"/>
      <c r="E62" s="528"/>
      <c r="F62" s="265" t="s">
        <v>77</v>
      </c>
      <c r="G62" s="504"/>
      <c r="H62" s="505"/>
      <c r="I62" s="270"/>
      <c r="J62" s="271"/>
      <c r="K62" s="455">
        <f t="shared" si="7"/>
        <v>0</v>
      </c>
      <c r="L62" s="489"/>
      <c r="M62" s="490"/>
      <c r="N62" s="490"/>
      <c r="O62" s="490"/>
      <c r="P62" s="490"/>
      <c r="Q62" s="490"/>
      <c r="R62" s="490"/>
      <c r="S62" s="490"/>
      <c r="T62" s="490"/>
      <c r="U62" s="490"/>
      <c r="V62" s="490"/>
      <c r="W62" s="490"/>
      <c r="X62" s="491"/>
      <c r="Y62" s="25"/>
    </row>
    <row r="63" spans="2:39" ht="64.400000000000006" customHeight="1">
      <c r="B63" s="24"/>
      <c r="C63" s="229">
        <f>ROW()-MATCH("【収入】",$B$1:$B1045,0)-1</f>
        <v>9</v>
      </c>
      <c r="D63" s="527"/>
      <c r="E63" s="528"/>
      <c r="F63" s="265" t="s">
        <v>77</v>
      </c>
      <c r="G63" s="510"/>
      <c r="H63" s="511"/>
      <c r="I63" s="270"/>
      <c r="J63" s="271"/>
      <c r="K63" s="455">
        <f t="shared" si="7"/>
        <v>0</v>
      </c>
      <c r="L63" s="489"/>
      <c r="M63" s="490"/>
      <c r="N63" s="490"/>
      <c r="O63" s="490"/>
      <c r="P63" s="490"/>
      <c r="Q63" s="490"/>
      <c r="R63" s="490"/>
      <c r="S63" s="490"/>
      <c r="T63" s="490"/>
      <c r="U63" s="490"/>
      <c r="V63" s="490"/>
      <c r="W63" s="490"/>
      <c r="X63" s="491"/>
      <c r="Y63" s="25"/>
    </row>
    <row r="64" spans="2:39" ht="15" customHeight="1" thickBot="1">
      <c r="B64" s="24"/>
      <c r="C64" s="30"/>
      <c r="D64" s="30"/>
      <c r="E64" s="30"/>
      <c r="F64" s="236"/>
      <c r="G64" s="30"/>
      <c r="H64" s="30"/>
      <c r="I64" s="273"/>
      <c r="J64" s="273"/>
      <c r="K64" s="273"/>
      <c r="L64" s="273"/>
      <c r="M64" s="273"/>
      <c r="N64" s="30"/>
      <c r="O64" s="30"/>
      <c r="P64" s="340"/>
      <c r="Q64" s="340"/>
      <c r="R64" s="30"/>
      <c r="S64" s="30"/>
      <c r="T64" s="340"/>
      <c r="U64" s="340"/>
      <c r="V64" s="340"/>
      <c r="W64" s="340"/>
      <c r="X64" s="30"/>
      <c r="Y64" s="25"/>
    </row>
    <row r="65" spans="2:39" s="279" customFormat="1" ht="48.75" customHeight="1" thickBot="1">
      <c r="B65" s="278"/>
      <c r="C65" s="80"/>
      <c r="D65" s="80"/>
      <c r="E65" s="80"/>
      <c r="F65" s="80"/>
      <c r="G65" s="341"/>
      <c r="H65" s="342" t="s">
        <v>78</v>
      </c>
      <c r="I65" s="293">
        <f>ROUNDDOWN(SUM($I$55:$I$63),0)</f>
        <v>163966362</v>
      </c>
      <c r="J65" s="281" t="s">
        <v>79</v>
      </c>
      <c r="K65" s="343">
        <f>ROUNDDOWN(SUM($K$55:$K$63),0)</f>
        <v>180362999</v>
      </c>
      <c r="L65" s="388"/>
      <c r="M65" s="308"/>
      <c r="N65" s="80"/>
      <c r="O65" s="291" t="s">
        <v>80</v>
      </c>
      <c r="P65" s="507">
        <f>ROUNDDOWN(SUM($K$56:$K$57),0)</f>
        <v>177100000</v>
      </c>
      <c r="Q65" s="508"/>
      <c r="R65" s="509"/>
      <c r="S65" s="80"/>
      <c r="T65" s="80"/>
      <c r="U65" s="80"/>
      <c r="V65" s="80"/>
      <c r="W65" s="80"/>
      <c r="X65" s="80"/>
      <c r="Y65" s="285"/>
      <c r="AJ65" s="80"/>
      <c r="AK65" s="80"/>
      <c r="AL65" s="80"/>
      <c r="AM65" s="80"/>
    </row>
    <row r="66" spans="2:39" s="254" customFormat="1" ht="15" customHeight="1" thickBot="1">
      <c r="B66" s="125"/>
      <c r="C66" s="329"/>
      <c r="D66" s="329"/>
      <c r="E66" s="329"/>
      <c r="F66" s="329"/>
      <c r="G66" s="113"/>
      <c r="H66" s="329"/>
      <c r="I66" s="331"/>
      <c r="J66" s="331"/>
      <c r="K66" s="331"/>
      <c r="L66" s="331"/>
      <c r="M66" s="331"/>
      <c r="N66" s="329"/>
      <c r="O66" s="329"/>
      <c r="P66" s="332"/>
      <c r="Q66" s="332"/>
      <c r="R66" s="344"/>
      <c r="S66" s="344"/>
      <c r="T66" s="332"/>
      <c r="U66" s="332"/>
      <c r="V66" s="332"/>
      <c r="W66" s="332"/>
      <c r="X66" s="329"/>
      <c r="Y66" s="333"/>
      <c r="AJ66" s="61"/>
      <c r="AK66" s="61"/>
      <c r="AL66" s="61"/>
      <c r="AM66" s="61"/>
    </row>
    <row r="67" spans="2:39" s="254" customFormat="1" ht="15" customHeight="1">
      <c r="B67" s="61"/>
      <c r="C67" s="61"/>
      <c r="D67" s="61"/>
      <c r="E67" s="61"/>
      <c r="F67" s="61"/>
      <c r="G67" s="83"/>
      <c r="H67" s="61"/>
      <c r="I67" s="62"/>
      <c r="J67" s="62"/>
      <c r="K67" s="62"/>
      <c r="L67" s="62"/>
      <c r="M67" s="62"/>
      <c r="N67" s="61"/>
      <c r="O67" s="61"/>
      <c r="P67" s="81"/>
      <c r="Q67" s="81"/>
      <c r="R67" s="345"/>
      <c r="S67" s="345"/>
      <c r="T67" s="81"/>
      <c r="U67" s="81"/>
      <c r="V67" s="81"/>
      <c r="W67" s="81"/>
      <c r="X67" s="61"/>
      <c r="AJ67" s="61"/>
      <c r="AK67" s="61"/>
      <c r="AL67" s="61"/>
      <c r="AM67" s="61"/>
    </row>
    <row r="68" spans="2:39" s="254" customFormat="1" ht="15" customHeight="1" thickBot="1">
      <c r="I68" s="346"/>
      <c r="J68" s="346"/>
      <c r="K68" s="346"/>
      <c r="L68" s="346"/>
      <c r="M68" s="346"/>
      <c r="P68" s="347"/>
      <c r="Q68" s="347"/>
      <c r="R68" s="348"/>
      <c r="S68" s="348"/>
      <c r="T68" s="349" t="s">
        <v>81</v>
      </c>
      <c r="U68" s="349"/>
      <c r="V68" s="349"/>
      <c r="W68" s="349"/>
      <c r="AJ68" s="61"/>
      <c r="AK68" s="61"/>
      <c r="AL68" s="61"/>
      <c r="AM68" s="61"/>
    </row>
    <row r="69" spans="2:39" s="254" customFormat="1" ht="15" customHeight="1">
      <c r="B69" s="175"/>
      <c r="C69" s="255"/>
      <c r="D69" s="255"/>
      <c r="E69" s="255"/>
      <c r="F69" s="255"/>
      <c r="G69" s="255"/>
      <c r="H69" s="255"/>
      <c r="I69" s="350"/>
      <c r="J69" s="350"/>
      <c r="K69" s="350"/>
      <c r="L69" s="350"/>
      <c r="M69" s="350"/>
      <c r="N69" s="255"/>
      <c r="O69" s="351"/>
      <c r="P69" s="352"/>
      <c r="Q69" s="352"/>
      <c r="R69" s="352"/>
      <c r="S69" s="352"/>
      <c r="T69" s="353" t="s">
        <v>82</v>
      </c>
      <c r="U69" s="353"/>
      <c r="V69" s="353"/>
      <c r="W69" s="353"/>
      <c r="X69" s="255"/>
      <c r="Y69" s="176"/>
      <c r="AJ69" s="61"/>
      <c r="AK69" s="61"/>
      <c r="AL69" s="61"/>
      <c r="AM69" s="61"/>
    </row>
    <row r="70" spans="2:39" s="254" customFormat="1" ht="30" customHeight="1">
      <c r="B70" s="256"/>
      <c r="C70" s="354"/>
      <c r="D70" s="355"/>
      <c r="E70" s="356">
        <f>$U$7</f>
        <v>1</v>
      </c>
      <c r="F70" s="357" t="s">
        <v>83</v>
      </c>
      <c r="G70" s="358"/>
      <c r="H70" s="358"/>
      <c r="I70" s="359"/>
      <c r="J70" s="360"/>
      <c r="K70" s="360"/>
      <c r="L70" s="360"/>
      <c r="M70" s="360"/>
      <c r="N70" s="196"/>
      <c r="O70" s="197"/>
      <c r="P70" s="197"/>
      <c r="Q70" s="197" t="s">
        <v>84</v>
      </c>
      <c r="R70" s="197"/>
      <c r="S70" s="197"/>
      <c r="T70" s="197"/>
      <c r="U70" s="197"/>
      <c r="V70" s="197"/>
      <c r="W70" s="198"/>
      <c r="Y70" s="277"/>
      <c r="AJ70" s="61"/>
      <c r="AK70" s="61"/>
      <c r="AL70" s="61"/>
      <c r="AM70" s="61"/>
    </row>
    <row r="71" spans="2:39" s="254" customFormat="1" ht="48.75" customHeight="1">
      <c r="B71" s="256"/>
      <c r="C71" s="361"/>
      <c r="D71" s="199" t="s">
        <v>225</v>
      </c>
      <c r="E71" s="362"/>
      <c r="F71" s="363"/>
      <c r="G71" s="38" t="s">
        <v>86</v>
      </c>
      <c r="H71" s="364"/>
      <c r="I71" s="365"/>
      <c r="N71" s="200" t="s">
        <v>88</v>
      </c>
      <c r="O71" s="263" t="s">
        <v>89</v>
      </c>
      <c r="P71" s="263"/>
      <c r="Q71" s="45"/>
      <c r="R71" s="45"/>
      <c r="S71" s="45"/>
      <c r="T71" s="264">
        <f>ROUNDDOWN(T74-T73-T72,0)</f>
        <v>-167996499</v>
      </c>
      <c r="U71" s="45" t="s">
        <v>87</v>
      </c>
      <c r="V71" s="45"/>
      <c r="W71" s="46"/>
      <c r="Y71" s="277"/>
      <c r="AJ71" s="61"/>
      <c r="AK71" s="61"/>
      <c r="AL71" s="61"/>
      <c r="AM71" s="61"/>
    </row>
    <row r="72" spans="2:39" s="254" customFormat="1" ht="48.65" customHeight="1">
      <c r="B72" s="256"/>
      <c r="C72" s="361"/>
      <c r="D72" s="201" t="s">
        <v>90</v>
      </c>
      <c r="E72" s="362"/>
      <c r="F72" s="363"/>
      <c r="G72" s="39" t="s">
        <v>86</v>
      </c>
      <c r="H72" s="364"/>
      <c r="I72" s="365"/>
      <c r="N72" s="202" t="s">
        <v>91</v>
      </c>
      <c r="O72" s="203" t="s">
        <v>92</v>
      </c>
      <c r="P72" s="203"/>
      <c r="Q72" s="42"/>
      <c r="R72" s="45"/>
      <c r="S72" s="45"/>
      <c r="T72" s="42">
        <f>IF($T$76&gt;0,ROUNDDOWN(IF(($T$75-$T$76)&lt;50000000,($T$75-$T$76)/2,25000000),-3),IF($T$75&lt;50000000,ROUNDDOWN($T$75/2,-3),25000000))</f>
        <v>2825000</v>
      </c>
      <c r="U72" s="45" t="s">
        <v>93</v>
      </c>
      <c r="V72" s="45"/>
      <c r="W72" s="46"/>
      <c r="Y72" s="277"/>
      <c r="AJ72" s="61"/>
      <c r="AK72" s="61"/>
      <c r="AL72" s="61"/>
      <c r="AM72" s="61"/>
    </row>
    <row r="73" spans="2:39" s="254" customFormat="1" ht="48.75" customHeight="1">
      <c r="B73" s="256"/>
      <c r="C73" s="361"/>
      <c r="D73" s="217" t="s">
        <v>94</v>
      </c>
      <c r="E73" s="362"/>
      <c r="F73" s="366"/>
      <c r="G73" s="204">
        <f>ROUNDDOWN(SUM($K$56:$K$63),0)</f>
        <v>177537999</v>
      </c>
      <c r="H73" s="367" t="s">
        <v>95</v>
      </c>
      <c r="I73" s="368"/>
      <c r="N73" s="200" t="s">
        <v>96</v>
      </c>
      <c r="O73" s="263" t="s">
        <v>94</v>
      </c>
      <c r="P73" s="263"/>
      <c r="Q73" s="205"/>
      <c r="R73" s="45"/>
      <c r="S73" s="45"/>
      <c r="T73" s="205">
        <f>IFERROR(ROUNDDOWN($G$73/$U$7,0),0)</f>
        <v>177537999</v>
      </c>
      <c r="U73" s="45" t="s">
        <v>87</v>
      </c>
      <c r="V73" s="45"/>
      <c r="W73" s="46"/>
      <c r="Y73" s="277"/>
      <c r="AJ73" s="61"/>
      <c r="AK73" s="61"/>
      <c r="AL73" s="61"/>
      <c r="AM73" s="61"/>
    </row>
    <row r="74" spans="2:39" s="254" customFormat="1" ht="48.75" customHeight="1">
      <c r="B74" s="256"/>
      <c r="C74" s="361"/>
      <c r="D74" s="217" t="s">
        <v>97</v>
      </c>
      <c r="E74" s="369"/>
      <c r="F74" s="370"/>
      <c r="G74" s="40">
        <f>K$38</f>
        <v>12366500</v>
      </c>
      <c r="H74" s="364" t="s">
        <v>87</v>
      </c>
      <c r="I74" s="365"/>
      <c r="N74" s="202" t="s">
        <v>98</v>
      </c>
      <c r="O74" s="57" t="s">
        <v>97</v>
      </c>
      <c r="P74" s="57"/>
      <c r="Q74" s="42"/>
      <c r="R74" s="45"/>
      <c r="S74" s="45"/>
      <c r="T74" s="42">
        <f>IFERROR(ROUNDDOWN($G$74/$U$7,0),0)</f>
        <v>12366500</v>
      </c>
      <c r="U74" s="45" t="s">
        <v>87</v>
      </c>
      <c r="V74" s="45"/>
      <c r="W74" s="46"/>
      <c r="Y74" s="277"/>
      <c r="AJ74" s="61"/>
      <c r="AK74" s="61"/>
      <c r="AL74" s="61"/>
      <c r="AM74" s="61"/>
    </row>
    <row r="75" spans="2:39" s="254" customFormat="1" ht="48.75" customHeight="1">
      <c r="B75" s="256"/>
      <c r="C75" s="371"/>
      <c r="D75" s="244" t="s">
        <v>99</v>
      </c>
      <c r="E75" s="372"/>
      <c r="F75" s="373"/>
      <c r="G75" s="41">
        <f>$K$43</f>
        <v>12323300</v>
      </c>
      <c r="H75" s="364" t="s">
        <v>87</v>
      </c>
      <c r="I75" s="374"/>
      <c r="N75" s="202" t="s">
        <v>100</v>
      </c>
      <c r="O75" s="57" t="s">
        <v>99</v>
      </c>
      <c r="P75" s="57"/>
      <c r="Q75" s="42"/>
      <c r="R75" s="45"/>
      <c r="S75" s="45"/>
      <c r="T75" s="42">
        <f>IFERROR(ROUNDDOWN($G$75/$U$7,0),0)</f>
        <v>12323300</v>
      </c>
      <c r="U75" s="45" t="s">
        <v>87</v>
      </c>
      <c r="V75" s="45"/>
      <c r="W75" s="46"/>
      <c r="Y75" s="277"/>
      <c r="AJ75" s="61"/>
      <c r="AK75" s="61"/>
      <c r="AL75" s="61"/>
      <c r="AM75" s="61"/>
    </row>
    <row r="76" spans="2:39" s="254" customFormat="1" ht="48.75" customHeight="1">
      <c r="B76" s="256"/>
      <c r="C76" s="375"/>
      <c r="D76" s="375"/>
      <c r="E76" s="376"/>
      <c r="F76" s="377"/>
      <c r="G76" s="506"/>
      <c r="H76" s="506"/>
      <c r="I76" s="506"/>
      <c r="N76" s="202" t="s">
        <v>101</v>
      </c>
      <c r="O76" s="57" t="s">
        <v>102</v>
      </c>
      <c r="P76" s="57"/>
      <c r="Q76" s="43"/>
      <c r="R76" s="44"/>
      <c r="S76" s="44"/>
      <c r="T76" s="43">
        <f>IFERROR(IF(ROUNDDOWN($T$75,0)&gt;$U$5,ROUNDDOWN($T$75-$U$5,0),0),0)</f>
        <v>6673300</v>
      </c>
      <c r="U76" s="47" t="s">
        <v>103</v>
      </c>
      <c r="V76" s="47"/>
      <c r="W76" s="48"/>
      <c r="Y76" s="277"/>
      <c r="AJ76" s="61"/>
      <c r="AK76" s="61"/>
      <c r="AL76" s="61"/>
      <c r="AM76" s="61"/>
    </row>
    <row r="77" spans="2:39" s="254" customFormat="1" ht="15" customHeight="1" thickBot="1">
      <c r="B77" s="257"/>
      <c r="C77" s="258"/>
      <c r="D77" s="258"/>
      <c r="E77" s="258"/>
      <c r="F77" s="258"/>
      <c r="G77" s="258"/>
      <c r="H77" s="258"/>
      <c r="I77" s="378"/>
      <c r="J77" s="378"/>
      <c r="K77" s="378"/>
      <c r="L77" s="378"/>
      <c r="M77" s="378"/>
      <c r="N77" s="258"/>
      <c r="O77" s="258"/>
      <c r="P77" s="379"/>
      <c r="Q77" s="379"/>
      <c r="R77" s="380"/>
      <c r="S77" s="379"/>
      <c r="T77" s="381" t="s">
        <v>104</v>
      </c>
      <c r="U77" s="381"/>
      <c r="V77" s="381"/>
      <c r="W77" s="381"/>
      <c r="X77" s="258"/>
      <c r="Y77" s="333"/>
      <c r="AJ77" s="61"/>
      <c r="AK77" s="61"/>
      <c r="AL77" s="61"/>
      <c r="AM77" s="61"/>
    </row>
    <row r="78" spans="2:39" s="254" customFormat="1" ht="14.15" customHeight="1">
      <c r="I78" s="382"/>
      <c r="J78" s="382"/>
      <c r="K78" s="382"/>
      <c r="L78" s="382"/>
      <c r="M78" s="382"/>
      <c r="P78" s="347"/>
      <c r="Q78" s="347"/>
      <c r="T78" s="347"/>
      <c r="U78" s="347"/>
      <c r="V78" s="347"/>
      <c r="W78" s="347"/>
      <c r="AJ78" s="61"/>
      <c r="AK78" s="61"/>
      <c r="AL78" s="61"/>
      <c r="AM78" s="61"/>
    </row>
    <row r="79" spans="2:39" s="254" customFormat="1" ht="22">
      <c r="I79" s="382"/>
      <c r="J79" s="382"/>
      <c r="K79" s="382"/>
      <c r="L79" s="382"/>
      <c r="M79" s="382"/>
      <c r="AJ79" s="61"/>
      <c r="AK79" s="61"/>
      <c r="AL79" s="61"/>
      <c r="AM79" s="61"/>
    </row>
    <row r="80" spans="2:39" ht="22"/>
    <row r="81" ht="22"/>
    <row r="82" ht="22"/>
    <row r="83" ht="22"/>
    <row r="84" ht="22"/>
    <row r="85" ht="22"/>
    <row r="86" ht="22"/>
    <row r="87" ht="22"/>
    <row r="88" ht="22"/>
  </sheetData>
  <sheetProtection algorithmName="SHA-512" hashValue="nyo2jfB8ujOsCETV/8fUQIlDLTlMnbEIxgA/22L3ooxlheYOV12dpGl99J/0zYcnGIsgyEYWd8LP9BNr6o5+8Q==" saltValue="AAs11/wl4LuVTksdNqGMrA==" spinCount="100000" sheet="1" scenarios="1" insertRows="0"/>
  <protectedRanges>
    <protectedRange sqref="A33:XFD36 A60:XFD60 A63:XFD63 A61:F62 A12:C29 Y12:AA29 AE12:XFD29 A32:C32 J32:XFD32 A56:C59 F56:F59 J56:XFD59 L12:L29 I61:XFD62" name="範囲1"/>
    <protectedRange sqref="AB12:AD29" name="補助対象経費_1"/>
    <protectedRange sqref="G58:H59" name="収入_1"/>
  </protectedRanges>
  <mergeCells count="92">
    <mergeCell ref="U6:X6"/>
    <mergeCell ref="C5:E5"/>
    <mergeCell ref="F5:I5"/>
    <mergeCell ref="J5:L5"/>
    <mergeCell ref="M5:Q5"/>
    <mergeCell ref="R5:T5"/>
    <mergeCell ref="U5:X5"/>
    <mergeCell ref="C6:E6"/>
    <mergeCell ref="F6:I6"/>
    <mergeCell ref="J6:L6"/>
    <mergeCell ref="M6:Q6"/>
    <mergeCell ref="R6:T6"/>
    <mergeCell ref="M15:X15"/>
    <mergeCell ref="C7:D7"/>
    <mergeCell ref="E7:F7"/>
    <mergeCell ref="H7:I7"/>
    <mergeCell ref="J7:L7"/>
    <mergeCell ref="M7:Q7"/>
    <mergeCell ref="R7:T7"/>
    <mergeCell ref="U7:X7"/>
    <mergeCell ref="M11:X11"/>
    <mergeCell ref="M12:X12"/>
    <mergeCell ref="M13:X13"/>
    <mergeCell ref="M14:X14"/>
    <mergeCell ref="N30:X30"/>
    <mergeCell ref="M16:X16"/>
    <mergeCell ref="M17:X17"/>
    <mergeCell ref="M18:X18"/>
    <mergeCell ref="M19:X19"/>
    <mergeCell ref="M20:X20"/>
    <mergeCell ref="M21:X21"/>
    <mergeCell ref="M22:X22"/>
    <mergeCell ref="M23:X23"/>
    <mergeCell ref="M24:X24"/>
    <mergeCell ref="M27:X27"/>
    <mergeCell ref="M28:X28"/>
    <mergeCell ref="G31:H31"/>
    <mergeCell ref="M31:X31"/>
    <mergeCell ref="G32:H32"/>
    <mergeCell ref="M32:X32"/>
    <mergeCell ref="G33:H33"/>
    <mergeCell ref="M33:X33"/>
    <mergeCell ref="G34:H34"/>
    <mergeCell ref="M34:X34"/>
    <mergeCell ref="G35:H35"/>
    <mergeCell ref="M35:X35"/>
    <mergeCell ref="G36:H36"/>
    <mergeCell ref="M36:X36"/>
    <mergeCell ref="L44:M49"/>
    <mergeCell ref="O44:Q44"/>
    <mergeCell ref="O45:Q45"/>
    <mergeCell ref="O46:Q46"/>
    <mergeCell ref="O47:Q47"/>
    <mergeCell ref="R39:T39"/>
    <mergeCell ref="U39:W39"/>
    <mergeCell ref="L41:M42"/>
    <mergeCell ref="O42:Q42"/>
    <mergeCell ref="O43:Q43"/>
    <mergeCell ref="D54:E54"/>
    <mergeCell ref="G54:H54"/>
    <mergeCell ref="L54:X54"/>
    <mergeCell ref="D55:E55"/>
    <mergeCell ref="G55:H55"/>
    <mergeCell ref="L55:X55"/>
    <mergeCell ref="D56:E56"/>
    <mergeCell ref="G56:H56"/>
    <mergeCell ref="L56:X56"/>
    <mergeCell ref="D57:E57"/>
    <mergeCell ref="G57:H57"/>
    <mergeCell ref="L57:X57"/>
    <mergeCell ref="D58:E58"/>
    <mergeCell ref="G58:H58"/>
    <mergeCell ref="L58:X58"/>
    <mergeCell ref="D59:E59"/>
    <mergeCell ref="G59:H59"/>
    <mergeCell ref="L59:X59"/>
    <mergeCell ref="P65:R65"/>
    <mergeCell ref="G76:I76"/>
    <mergeCell ref="M25:X25"/>
    <mergeCell ref="M26:X26"/>
    <mergeCell ref="D62:E62"/>
    <mergeCell ref="G62:H62"/>
    <mergeCell ref="L62:X62"/>
    <mergeCell ref="D63:E63"/>
    <mergeCell ref="G63:H63"/>
    <mergeCell ref="L63:X63"/>
    <mergeCell ref="D60:E60"/>
    <mergeCell ref="G60:H60"/>
    <mergeCell ref="L60:X60"/>
    <mergeCell ref="D61:E61"/>
    <mergeCell ref="G61:H61"/>
    <mergeCell ref="L61:X61"/>
  </mergeCells>
  <phoneticPr fontId="9"/>
  <conditionalFormatting sqref="H12:H28">
    <cfRule type="expression" dxfId="4" priority="3">
      <formula>H12="支払先名称・費用種別・経費項目の重複あり"</formula>
    </cfRule>
    <cfRule type="expression" dxfId="3" priority="4">
      <formula>H12="明細の金額と不一致"</formula>
    </cfRule>
  </conditionalFormatting>
  <conditionalFormatting sqref="M12:M29">
    <cfRule type="expression" dxfId="2" priority="1">
      <formula>$L12="明細の金額と不一致"</formula>
    </cfRule>
    <cfRule type="expression" dxfId="1" priority="2">
      <formula>$L12="支払先名称・費用種別・経費項目の重複あり"</formula>
    </cfRule>
  </conditionalFormatting>
  <dataValidations count="5">
    <dataValidation type="date" imeMode="disabled" operator="greaterThanOrEqual" allowBlank="1" showInputMessage="1" showErrorMessage="1" sqref="H7 E7 AB12:AD29" xr:uid="{F821FE7D-7E64-41A1-91D4-62AB268FB762}">
      <formula1>1</formula1>
    </dataValidation>
    <dataValidation imeMode="hiragana" allowBlank="1" showInputMessage="1" showErrorMessage="1" sqref="F56:F60 F5:F6" xr:uid="{C64320C8-4CD7-4840-8A2F-AABE8B8AFBC5}"/>
    <dataValidation type="list" imeMode="disabled" allowBlank="1" showInputMessage="1" showErrorMessage="1" sqref="H12:H28" xr:uid="{C82DCCFC-BEBE-418B-8CA5-E80EB9859378}">
      <formula1>"銀行振込,現金,クレジットカード,小切手または支払手形"</formula1>
    </dataValidation>
    <dataValidation type="list" allowBlank="1" showInputMessage="1" showErrorMessage="1" sqref="J56:J63 J32:J36 J12:J28" xr:uid="{9A18843C-68DB-46D0-B79F-F4F3D80CC476}">
      <formula1>"10%,8%"</formula1>
    </dataValidation>
    <dataValidation type="list" allowBlank="1" showInputMessage="1" showErrorMessage="1" sqref="G12:G28" xr:uid="{B5778F72-9061-4D71-963A-D8E4A8CA311B}">
      <formula1>INDIRECT(F12)</formula1>
    </dataValidation>
  </dataValidations>
  <pageMargins left="0.75" right="0.75" top="1" bottom="1" header="0.5" footer="0.5"/>
  <pageSetup paperSize="9" scale="23" orientation="portrait"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E1A59626-89DA-4ED2-9ED0-63179F42F7D0}">
          <x14:formula1>
            <xm:f>プルダウン一覧!$A$18:$A$35</xm:f>
          </x14:formula1>
          <xm:sqref>G61:H63</xm:sqref>
        </x14:dataValidation>
        <x14:dataValidation type="list" allowBlank="1" showInputMessage="1" showErrorMessage="1" xr:uid="{CD40010C-7310-4209-88DD-17DFA1E01D86}">
          <x14:formula1>
            <xm:f>プルダウン一覧!$B$2:$B$7</xm:f>
          </x14:formula1>
          <xm:sqref>F12:F28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B6E6F8-4EE5-4D7F-8FED-9650FF79139D}">
  <sheetPr>
    <tabColor rgb="FF92D050"/>
    <pageSetUpPr fitToPage="1"/>
  </sheetPr>
  <dimension ref="A1:Q60"/>
  <sheetViews>
    <sheetView showGridLines="0" zoomScale="85" zoomScaleNormal="85" zoomScaleSheetLayoutView="100" workbookViewId="0"/>
  </sheetViews>
  <sheetFormatPr defaultColWidth="9" defaultRowHeight="22"/>
  <cols>
    <col min="1" max="1" width="3.83203125" style="61" customWidth="1"/>
    <col min="2" max="2" width="5.75" style="65" customWidth="1"/>
    <col min="3" max="3" width="16.5" style="65" customWidth="1"/>
    <col min="4" max="4" width="52" style="65" customWidth="1"/>
    <col min="5" max="5" width="3" style="65" customWidth="1"/>
    <col min="6" max="6" width="13.5" style="65" bestFit="1" customWidth="1"/>
    <col min="7" max="7" width="13" style="65" bestFit="1" customWidth="1"/>
    <col min="8" max="8" width="5.75" style="65" customWidth="1"/>
    <col min="9" max="9" width="9" style="65" bestFit="1"/>
    <col min="10" max="10" width="3.25" style="65" customWidth="1"/>
    <col min="11" max="16" width="10.75" style="65" customWidth="1"/>
    <col min="17" max="17" width="3.25" style="65" customWidth="1"/>
    <col min="18" max="16384" width="9" style="65"/>
  </cols>
  <sheetData>
    <row r="1" spans="1:17" s="61" customFormat="1" ht="34.5" customHeight="1" thickBot="1">
      <c r="G1" s="62"/>
      <c r="H1" s="63"/>
      <c r="I1" s="64"/>
      <c r="J1" s="63"/>
    </row>
    <row r="2" spans="1:17" ht="35.25" customHeight="1" thickBot="1">
      <c r="B2" s="440"/>
      <c r="C2" s="440"/>
      <c r="D2" s="442" t="s">
        <v>105</v>
      </c>
      <c r="E2" s="440"/>
      <c r="F2" s="440"/>
      <c r="G2" s="440"/>
      <c r="H2" s="440"/>
    </row>
    <row r="3" spans="1:17" ht="35.25" customHeight="1" thickBot="1">
      <c r="B3" s="440"/>
      <c r="C3" s="440"/>
      <c r="D3" s="441"/>
      <c r="E3" s="440"/>
      <c r="F3" s="440"/>
      <c r="G3" s="440"/>
      <c r="H3" s="440"/>
    </row>
    <row r="4" spans="1:17">
      <c r="B4" s="66"/>
      <c r="C4" s="67"/>
      <c r="D4" s="67"/>
      <c r="E4" s="67"/>
      <c r="F4" s="68"/>
      <c r="G4" s="68"/>
      <c r="H4" s="69"/>
      <c r="J4" s="164"/>
      <c r="K4" s="165"/>
      <c r="L4" s="165"/>
      <c r="M4" s="165"/>
      <c r="N4" s="165"/>
      <c r="O4" s="165"/>
      <c r="P4" s="165"/>
      <c r="Q4" s="166"/>
    </row>
    <row r="5" spans="1:17" ht="23.5" customHeight="1">
      <c r="B5" s="70"/>
      <c r="C5" s="49" t="s">
        <v>106</v>
      </c>
      <c r="D5" s="121" t="s">
        <v>226</v>
      </c>
      <c r="E5" s="71"/>
      <c r="F5" s="122" t="s">
        <v>107</v>
      </c>
      <c r="G5" s="121">
        <v>3</v>
      </c>
      <c r="H5" s="72"/>
      <c r="J5" s="167"/>
      <c r="K5" s="174" t="s">
        <v>4</v>
      </c>
      <c r="L5" s="173"/>
      <c r="M5" s="173"/>
      <c r="N5" s="173"/>
      <c r="O5" s="173"/>
      <c r="P5" s="173"/>
      <c r="Q5" s="168"/>
    </row>
    <row r="6" spans="1:17" ht="23.5" customHeight="1">
      <c r="B6" s="70"/>
      <c r="C6" s="49" t="s">
        <v>108</v>
      </c>
      <c r="D6" s="121" t="s">
        <v>227</v>
      </c>
      <c r="E6" s="71"/>
      <c r="F6" s="123"/>
      <c r="G6" s="123"/>
      <c r="H6" s="72"/>
      <c r="J6" s="167"/>
      <c r="K6" s="549"/>
      <c r="L6" s="556" t="s">
        <v>8</v>
      </c>
      <c r="M6" s="547"/>
      <c r="N6" s="558" t="s">
        <v>9</v>
      </c>
      <c r="O6" s="546"/>
      <c r="P6" s="551" t="s">
        <v>10</v>
      </c>
      <c r="Q6" s="169"/>
    </row>
    <row r="7" spans="1:17" ht="23.5" customHeight="1">
      <c r="B7" s="70"/>
      <c r="C7" s="73"/>
      <c r="D7" s="73"/>
      <c r="E7" s="71"/>
      <c r="F7" s="123"/>
      <c r="G7" s="123"/>
      <c r="H7" s="72"/>
      <c r="J7" s="167"/>
      <c r="K7" s="550"/>
      <c r="L7" s="557"/>
      <c r="M7" s="548"/>
      <c r="N7" s="559"/>
      <c r="O7" s="546"/>
      <c r="P7" s="552"/>
      <c r="Q7" s="169"/>
    </row>
    <row r="8" spans="1:17" ht="23.5" customHeight="1">
      <c r="B8" s="70"/>
      <c r="C8" s="124" t="s">
        <v>109</v>
      </c>
      <c r="D8" s="124" t="s">
        <v>110</v>
      </c>
      <c r="E8" s="123"/>
      <c r="F8" s="123"/>
      <c r="G8" s="123"/>
      <c r="H8" s="72"/>
      <c r="J8" s="167"/>
      <c r="K8" s="553"/>
      <c r="L8" s="554" t="s">
        <v>15</v>
      </c>
      <c r="M8" s="555"/>
      <c r="N8" s="554" t="s">
        <v>111</v>
      </c>
      <c r="O8" s="173"/>
      <c r="P8" s="173"/>
      <c r="Q8" s="169"/>
    </row>
    <row r="9" spans="1:17" s="77" customFormat="1" ht="23.5" customHeight="1">
      <c r="A9" s="30"/>
      <c r="B9" s="24"/>
      <c r="C9" s="74">
        <v>1</v>
      </c>
      <c r="D9" s="74" t="s">
        <v>228</v>
      </c>
      <c r="E9" s="75"/>
      <c r="F9" s="75"/>
      <c r="G9" s="75"/>
      <c r="H9" s="76"/>
      <c r="J9" s="167"/>
      <c r="K9" s="553"/>
      <c r="L9" s="554"/>
      <c r="M9" s="555"/>
      <c r="N9" s="554"/>
      <c r="O9" s="173"/>
      <c r="P9" s="173"/>
      <c r="Q9" s="169"/>
    </row>
    <row r="10" spans="1:17" s="77" customFormat="1" ht="23.5" customHeight="1" thickBot="1">
      <c r="A10" s="30"/>
      <c r="B10" s="24"/>
      <c r="C10" s="74">
        <v>2</v>
      </c>
      <c r="D10" s="74" t="s">
        <v>229</v>
      </c>
      <c r="E10" s="75"/>
      <c r="F10" s="75"/>
      <c r="G10" s="75"/>
      <c r="H10" s="76"/>
      <c r="J10" s="170"/>
      <c r="K10" s="171"/>
      <c r="L10" s="171"/>
      <c r="M10" s="171"/>
      <c r="N10" s="171"/>
      <c r="O10" s="171"/>
      <c r="P10" s="171"/>
      <c r="Q10" s="172"/>
    </row>
    <row r="11" spans="1:17" s="77" customFormat="1" ht="23.5" customHeight="1">
      <c r="A11" s="30"/>
      <c r="B11" s="24"/>
      <c r="C11" s="74">
        <v>3</v>
      </c>
      <c r="D11" s="74" t="s">
        <v>230</v>
      </c>
      <c r="E11" s="75"/>
      <c r="F11" s="75"/>
      <c r="G11" s="75"/>
      <c r="H11" s="76"/>
    </row>
    <row r="12" spans="1:17" s="77" customFormat="1" ht="23.5" customHeight="1">
      <c r="A12" s="30"/>
      <c r="B12" s="24"/>
      <c r="C12" s="74">
        <v>4</v>
      </c>
      <c r="D12" s="74"/>
      <c r="E12" s="75"/>
      <c r="F12" s="75"/>
      <c r="G12" s="75"/>
      <c r="H12" s="76"/>
    </row>
    <row r="13" spans="1:17" s="77" customFormat="1" ht="23.5" customHeight="1">
      <c r="A13" s="30"/>
      <c r="B13" s="24"/>
      <c r="C13" s="74">
        <v>5</v>
      </c>
      <c r="D13" s="74"/>
      <c r="E13" s="75"/>
      <c r="F13" s="75"/>
      <c r="G13" s="75"/>
      <c r="H13" s="76"/>
    </row>
    <row r="14" spans="1:17" s="77" customFormat="1" ht="23.5" customHeight="1">
      <c r="A14" s="30"/>
      <c r="B14" s="24"/>
      <c r="C14" s="74">
        <v>6</v>
      </c>
      <c r="D14" s="74"/>
      <c r="E14" s="75"/>
      <c r="F14" s="75"/>
      <c r="G14" s="75"/>
      <c r="H14" s="76"/>
    </row>
    <row r="15" spans="1:17" s="77" customFormat="1" ht="23.5" customHeight="1">
      <c r="A15" s="30"/>
      <c r="B15" s="24"/>
      <c r="C15" s="74">
        <v>7</v>
      </c>
      <c r="D15" s="74"/>
      <c r="E15" s="75"/>
      <c r="F15" s="75"/>
      <c r="G15" s="75"/>
      <c r="H15" s="76"/>
    </row>
    <row r="16" spans="1:17" s="77" customFormat="1" ht="23.5" customHeight="1">
      <c r="A16" s="30"/>
      <c r="B16" s="24"/>
      <c r="C16" s="74">
        <v>8</v>
      </c>
      <c r="D16" s="74"/>
      <c r="E16" s="75"/>
      <c r="F16" s="75"/>
      <c r="G16" s="75"/>
      <c r="H16" s="76"/>
    </row>
    <row r="17" spans="1:17" s="77" customFormat="1" ht="23.5" customHeight="1">
      <c r="A17" s="30"/>
      <c r="B17" s="24"/>
      <c r="C17" s="74">
        <v>9</v>
      </c>
      <c r="D17" s="74"/>
      <c r="E17" s="75"/>
      <c r="F17" s="75"/>
      <c r="G17" s="75"/>
      <c r="H17" s="76"/>
    </row>
    <row r="18" spans="1:17" s="77" customFormat="1" ht="23.5" customHeight="1">
      <c r="A18" s="30"/>
      <c r="B18" s="24"/>
      <c r="C18" s="74">
        <v>10</v>
      </c>
      <c r="D18" s="74"/>
      <c r="E18" s="75"/>
      <c r="F18" s="75"/>
      <c r="G18" s="75"/>
      <c r="H18" s="76"/>
    </row>
    <row r="19" spans="1:17" s="77" customFormat="1" ht="23.5" customHeight="1">
      <c r="A19" s="30"/>
      <c r="B19" s="24"/>
      <c r="C19" s="74">
        <v>11</v>
      </c>
      <c r="D19" s="74"/>
      <c r="E19" s="75"/>
      <c r="F19" s="75"/>
      <c r="G19" s="75"/>
      <c r="H19" s="76"/>
    </row>
    <row r="20" spans="1:17" s="77" customFormat="1" ht="23.5" customHeight="1">
      <c r="A20" s="30"/>
      <c r="B20" s="24"/>
      <c r="C20" s="74">
        <v>12</v>
      </c>
      <c r="D20" s="74"/>
      <c r="E20" s="75"/>
      <c r="F20" s="75"/>
      <c r="G20" s="75"/>
      <c r="H20" s="76"/>
    </row>
    <row r="21" spans="1:17" s="77" customFormat="1" ht="23.5" customHeight="1">
      <c r="A21" s="30"/>
      <c r="B21" s="24"/>
      <c r="C21" s="74">
        <v>13</v>
      </c>
      <c r="D21" s="74"/>
      <c r="E21" s="75"/>
      <c r="F21" s="75"/>
      <c r="G21" s="75"/>
      <c r="H21" s="76"/>
    </row>
    <row r="22" spans="1:17" s="77" customFormat="1" ht="23.5" customHeight="1">
      <c r="A22" s="30"/>
      <c r="B22" s="24"/>
      <c r="C22" s="74">
        <v>14</v>
      </c>
      <c r="D22" s="74"/>
      <c r="E22" s="75"/>
      <c r="F22" s="75"/>
      <c r="G22" s="75"/>
      <c r="H22" s="76"/>
    </row>
    <row r="23" spans="1:17" s="77" customFormat="1" ht="23.5" customHeight="1">
      <c r="A23" s="30"/>
      <c r="B23" s="24"/>
      <c r="C23" s="74">
        <v>15</v>
      </c>
      <c r="D23" s="74"/>
      <c r="E23" s="75"/>
      <c r="F23" s="75"/>
      <c r="G23" s="75"/>
      <c r="H23" s="76"/>
    </row>
    <row r="24" spans="1:17" s="77" customFormat="1" ht="23.5" customHeight="1">
      <c r="A24" s="30"/>
      <c r="B24" s="24"/>
      <c r="C24" s="74">
        <v>16</v>
      </c>
      <c r="D24" s="74"/>
      <c r="E24" s="75"/>
      <c r="F24" s="75"/>
      <c r="G24" s="75"/>
      <c r="H24" s="76"/>
    </row>
    <row r="25" spans="1:17" s="77" customFormat="1" ht="23.5" customHeight="1">
      <c r="A25" s="30"/>
      <c r="B25" s="24"/>
      <c r="C25" s="74">
        <v>17</v>
      </c>
      <c r="D25" s="74"/>
      <c r="E25" s="75"/>
      <c r="F25" s="75"/>
      <c r="G25" s="75"/>
      <c r="H25" s="76"/>
    </row>
    <row r="26" spans="1:17" s="77" customFormat="1" ht="23.5" customHeight="1">
      <c r="A26" s="30"/>
      <c r="B26" s="24"/>
      <c r="C26" s="74">
        <v>18</v>
      </c>
      <c r="D26" s="74"/>
      <c r="E26" s="75"/>
      <c r="F26" s="75"/>
      <c r="G26" s="75"/>
      <c r="H26" s="76"/>
    </row>
    <row r="27" spans="1:17" s="77" customFormat="1" ht="23.5" customHeight="1">
      <c r="A27" s="30"/>
      <c r="B27" s="24"/>
      <c r="C27" s="74">
        <v>19</v>
      </c>
      <c r="D27" s="74"/>
      <c r="E27" s="75"/>
      <c r="F27" s="75"/>
      <c r="G27" s="75"/>
      <c r="H27" s="76"/>
    </row>
    <row r="28" spans="1:17" s="77" customFormat="1" ht="23.5" customHeight="1">
      <c r="A28" s="30"/>
      <c r="B28" s="24"/>
      <c r="C28" s="74">
        <v>20</v>
      </c>
      <c r="D28" s="74"/>
      <c r="E28" s="75"/>
      <c r="F28" s="75"/>
      <c r="G28" s="75"/>
      <c r="H28" s="76"/>
    </row>
    <row r="29" spans="1:17" ht="18.75" customHeight="1" thickBot="1">
      <c r="B29" s="125"/>
      <c r="C29" s="126"/>
      <c r="D29" s="126"/>
      <c r="E29" s="126"/>
      <c r="F29" s="179"/>
      <c r="G29" s="126"/>
      <c r="H29" s="128"/>
      <c r="J29" s="77"/>
      <c r="K29" s="77"/>
      <c r="L29" s="77"/>
      <c r="M29" s="77"/>
      <c r="N29" s="77"/>
      <c r="O29" s="77"/>
      <c r="P29" s="77"/>
      <c r="Q29" s="77"/>
    </row>
    <row r="30" spans="1:17">
      <c r="B30" s="61"/>
      <c r="C30" s="78"/>
      <c r="D30" s="79"/>
      <c r="E30" s="78"/>
      <c r="F30" s="180"/>
      <c r="G30" s="78"/>
      <c r="H30" s="61"/>
      <c r="K30" s="77"/>
      <c r="L30" s="77"/>
      <c r="M30" s="77"/>
      <c r="N30" s="77"/>
    </row>
    <row r="31" spans="1:17">
      <c r="B31" s="61"/>
      <c r="C31" s="78"/>
      <c r="D31" s="78"/>
      <c r="E31" s="78"/>
      <c r="F31" s="180"/>
      <c r="G31" s="78"/>
      <c r="H31" s="61"/>
    </row>
    <row r="32" spans="1:17">
      <c r="B32" s="61"/>
      <c r="C32" s="61"/>
      <c r="D32" s="61"/>
      <c r="E32" s="61"/>
      <c r="F32" s="63"/>
      <c r="G32" s="61"/>
      <c r="H32" s="61"/>
    </row>
    <row r="33" spans="2:8">
      <c r="B33" s="61"/>
      <c r="C33" s="61"/>
      <c r="D33" s="61"/>
      <c r="E33" s="61"/>
      <c r="F33" s="63"/>
      <c r="G33" s="61"/>
      <c r="H33" s="61"/>
    </row>
    <row r="34" spans="2:8">
      <c r="B34" s="61"/>
      <c r="C34" s="61"/>
      <c r="D34" s="61"/>
      <c r="E34" s="61"/>
      <c r="F34" s="63"/>
      <c r="G34" s="61"/>
      <c r="H34" s="61"/>
    </row>
    <row r="35" spans="2:8">
      <c r="B35" s="61"/>
      <c r="C35" s="61"/>
      <c r="D35" s="61"/>
      <c r="E35" s="61"/>
      <c r="F35" s="63"/>
      <c r="G35" s="61"/>
      <c r="H35" s="61"/>
    </row>
    <row r="36" spans="2:8">
      <c r="B36" s="61"/>
      <c r="C36" s="61"/>
      <c r="D36" s="61"/>
      <c r="E36" s="61"/>
      <c r="F36" s="63"/>
      <c r="G36" s="61"/>
      <c r="H36" s="61"/>
    </row>
    <row r="49" spans="1:1">
      <c r="A49" s="80"/>
    </row>
    <row r="60" spans="1:1">
      <c r="A60" s="80"/>
    </row>
  </sheetData>
  <sheetProtection algorithmName="SHA-512" hashValue="0QJyqqXbfkVOGNuayLr9josxt5ap6lLxkO7Y/5Oo7/frIfJXlc6ofLySf/wGY58xN3GJX+x8WjRdeE4+YmIhwg==" saltValue="CIPMIaIV2ZTD8iJURuIhEw==" spinCount="100000" sheet="1" scenarios="1" insertRows="0"/>
  <mergeCells count="10">
    <mergeCell ref="O6:O7"/>
    <mergeCell ref="P6:P7"/>
    <mergeCell ref="K8:K9"/>
    <mergeCell ref="L8:L9"/>
    <mergeCell ref="M8:M9"/>
    <mergeCell ref="N8:N9"/>
    <mergeCell ref="K6:K7"/>
    <mergeCell ref="L6:L7"/>
    <mergeCell ref="M6:M7"/>
    <mergeCell ref="N6:N7"/>
  </mergeCells>
  <phoneticPr fontId="9"/>
  <dataValidations count="3">
    <dataValidation imeMode="disabled" allowBlank="1" showInputMessage="1" showErrorMessage="1" sqref="D9:D28" xr:uid="{5CED58CF-3BA2-4F52-AD77-56F1E6A49196}"/>
    <dataValidation type="date" operator="lessThan" allowBlank="1" showInputMessage="1" showErrorMessage="1" sqref="E7 E5" xr:uid="{C466689D-F061-404A-A8EF-1A253D5D1ABD}">
      <formula1>E4+90</formula1>
    </dataValidation>
    <dataValidation type="date" operator="lessThan" allowBlank="1" showInputMessage="1" showErrorMessage="1" sqref="E6" xr:uid="{B8F9B5A6-4940-4F66-9CA4-528530DC2692}">
      <formula1>#REF!+90</formula1>
    </dataValidation>
  </dataValidations>
  <pageMargins left="0.70866141732283472" right="0.70866141732283472" top="0.74803149606299213" bottom="0.74803149606299213" header="0.31496062992125984" footer="0.31496062992125984"/>
  <pageSetup paperSize="9" scale="73" orientation="portrait" r:id="rId1"/>
  <headerFooter>
    <oddFooter>&amp;P / &amp;N ページ</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8EFD85-38B1-4F53-8744-596AD984B5D4}">
  <sheetPr>
    <tabColor rgb="FF92D050"/>
  </sheetPr>
  <dimension ref="A1:AC64"/>
  <sheetViews>
    <sheetView showGridLines="0" topLeftCell="A15" zoomScale="55" zoomScaleNormal="55" workbookViewId="0">
      <selection activeCell="I27" sqref="I27"/>
    </sheetView>
  </sheetViews>
  <sheetFormatPr defaultColWidth="9" defaultRowHeight="22"/>
  <cols>
    <col min="1" max="1" width="4.33203125" style="61" customWidth="1"/>
    <col min="2" max="2" width="5.75" style="65" customWidth="1"/>
    <col min="3" max="3" width="7" style="65" customWidth="1"/>
    <col min="4" max="4" width="29.83203125" style="65" customWidth="1"/>
    <col min="5" max="5" width="34.5" style="65" customWidth="1"/>
    <col min="6" max="6" width="24.08203125" style="65" customWidth="1"/>
    <col min="7" max="7" width="30.58203125" style="65" customWidth="1"/>
    <col min="8" max="8" width="24" style="65" customWidth="1"/>
    <col min="9" max="9" width="29.58203125" style="65" customWidth="1"/>
    <col min="10" max="10" width="27.58203125" style="65" customWidth="1"/>
    <col min="11" max="11" width="17.08203125" style="65" customWidth="1"/>
    <col min="12" max="12" width="5.58203125" style="65" customWidth="1"/>
    <col min="13" max="13" width="38.08203125" style="65" customWidth="1"/>
    <col min="14" max="14" width="5.75" style="65" customWidth="1"/>
    <col min="15" max="15" width="5.58203125" style="65" customWidth="1"/>
    <col min="16" max="16" width="5.75" style="65" customWidth="1"/>
    <col min="17" max="22" width="15.75" style="65" customWidth="1"/>
    <col min="23" max="23" width="5.75" style="65" customWidth="1"/>
    <col min="24" max="16384" width="9" style="65"/>
  </cols>
  <sheetData>
    <row r="1" spans="1:23" s="61" customFormat="1" ht="39" customHeight="1" thickBot="1">
      <c r="G1" s="62"/>
      <c r="H1" s="63"/>
      <c r="I1" s="64"/>
      <c r="J1" s="64"/>
    </row>
    <row r="2" spans="1:23" ht="82.5" customHeight="1" thickBot="1">
      <c r="A2" s="83"/>
      <c r="B2" s="131"/>
      <c r="C2" s="131"/>
      <c r="D2" s="131"/>
      <c r="E2" s="131"/>
      <c r="F2" s="450"/>
      <c r="G2" s="451"/>
      <c r="H2" s="452" t="s">
        <v>112</v>
      </c>
      <c r="I2" s="451"/>
      <c r="J2" s="453"/>
      <c r="K2" s="131"/>
      <c r="L2" s="131"/>
      <c r="M2" s="131"/>
      <c r="N2" s="131"/>
      <c r="O2" s="84"/>
      <c r="P2" s="84"/>
      <c r="Q2" s="84"/>
      <c r="R2" s="84"/>
      <c r="S2" s="84"/>
    </row>
    <row r="3" spans="1:23" ht="15.65" customHeight="1">
      <c r="A3" s="83"/>
      <c r="B3" s="131"/>
      <c r="C3" s="131"/>
      <c r="D3" s="131"/>
      <c r="E3" s="131"/>
      <c r="F3" s="131"/>
      <c r="G3" s="131"/>
      <c r="H3" s="132"/>
      <c r="I3" s="131"/>
      <c r="J3" s="131"/>
      <c r="K3" s="131"/>
      <c r="L3" s="131"/>
      <c r="M3" s="131"/>
      <c r="N3" s="131"/>
      <c r="O3" s="84"/>
      <c r="P3" s="84"/>
      <c r="Q3" s="84"/>
      <c r="R3" s="84"/>
      <c r="S3" s="84"/>
    </row>
    <row r="4" spans="1:23" ht="28.5" customHeight="1" thickBot="1">
      <c r="A4" s="83"/>
      <c r="B4" s="569" t="s">
        <v>113</v>
      </c>
      <c r="C4" s="569"/>
      <c r="D4" s="569"/>
      <c r="E4" s="569"/>
      <c r="F4" s="569"/>
      <c r="G4" s="569"/>
      <c r="H4" s="569"/>
      <c r="I4" s="569"/>
      <c r="J4" s="569"/>
      <c r="K4" s="569"/>
      <c r="L4" s="569"/>
      <c r="M4" s="569"/>
      <c r="N4" s="569"/>
      <c r="O4" s="84"/>
      <c r="P4" s="84"/>
      <c r="Q4" s="84"/>
      <c r="R4" s="84"/>
      <c r="S4" s="84"/>
    </row>
    <row r="5" spans="1:23" ht="51" customHeight="1">
      <c r="A5" s="83"/>
      <c r="B5" s="85"/>
      <c r="C5" s="86"/>
      <c r="D5" s="86" t="str">
        <f>TEXT('収支報告書（JLOX）'!$F$4,"")</f>
        <v/>
      </c>
      <c r="E5" s="86"/>
      <c r="F5" s="181"/>
      <c r="G5" s="181"/>
      <c r="H5" s="88"/>
      <c r="I5" s="88"/>
      <c r="J5" s="88"/>
      <c r="K5" s="86"/>
      <c r="L5" s="88"/>
      <c r="M5" s="88"/>
      <c r="N5" s="89"/>
      <c r="O5" s="84"/>
      <c r="P5" s="175"/>
      <c r="Q5" s="178" t="s">
        <v>4</v>
      </c>
      <c r="R5" s="67"/>
      <c r="S5" s="67"/>
      <c r="T5" s="67"/>
      <c r="U5" s="67"/>
      <c r="V5" s="67"/>
      <c r="W5" s="176"/>
    </row>
    <row r="6" spans="1:23" ht="48" customHeight="1" thickBot="1">
      <c r="A6" s="83"/>
      <c r="B6" s="90"/>
      <c r="C6" s="570" t="s">
        <v>106</v>
      </c>
      <c r="D6" s="570"/>
      <c r="E6" s="593" t="s">
        <v>231</v>
      </c>
      <c r="F6" s="594"/>
      <c r="G6" s="594"/>
      <c r="H6" s="595"/>
      <c r="I6" s="84"/>
      <c r="J6" s="91"/>
      <c r="K6" s="572" t="s">
        <v>6</v>
      </c>
      <c r="L6" s="572"/>
      <c r="M6" s="443" t="s">
        <v>145</v>
      </c>
      <c r="N6" s="92"/>
      <c r="O6" s="84"/>
      <c r="P6" s="26"/>
      <c r="Q6" s="560"/>
      <c r="R6" s="562" t="s">
        <v>114</v>
      </c>
      <c r="S6" s="564"/>
      <c r="T6" s="562" t="s">
        <v>9</v>
      </c>
      <c r="U6" s="566"/>
      <c r="V6" s="562" t="s">
        <v>10</v>
      </c>
      <c r="W6" s="25"/>
    </row>
    <row r="7" spans="1:23" ht="48" customHeight="1" thickBot="1">
      <c r="A7" s="83"/>
      <c r="B7" s="93"/>
      <c r="C7" s="570" t="s">
        <v>115</v>
      </c>
      <c r="D7" s="570"/>
      <c r="E7" s="593" t="s">
        <v>144</v>
      </c>
      <c r="F7" s="594"/>
      <c r="G7" s="594"/>
      <c r="H7" s="595"/>
      <c r="I7" s="182"/>
      <c r="J7" s="91"/>
      <c r="K7" s="572" t="s">
        <v>116</v>
      </c>
      <c r="L7" s="523"/>
      <c r="M7" s="445">
        <v>5</v>
      </c>
      <c r="N7" s="92"/>
      <c r="O7" s="84"/>
      <c r="P7" s="26"/>
      <c r="Q7" s="561"/>
      <c r="R7" s="563"/>
      <c r="S7" s="565"/>
      <c r="T7" s="563"/>
      <c r="U7" s="567"/>
      <c r="V7" s="563"/>
      <c r="W7" s="28"/>
    </row>
    <row r="8" spans="1:23" ht="96" customHeight="1">
      <c r="A8" s="83"/>
      <c r="B8" s="93"/>
      <c r="C8" s="83"/>
      <c r="D8" s="84"/>
      <c r="E8" s="84"/>
      <c r="F8" s="84"/>
      <c r="G8" s="84"/>
      <c r="H8" s="84"/>
      <c r="I8" s="182"/>
      <c r="J8" s="91"/>
      <c r="K8" s="574"/>
      <c r="L8" s="574"/>
      <c r="M8" s="444"/>
      <c r="N8" s="92"/>
      <c r="O8" s="84"/>
      <c r="P8" s="26"/>
      <c r="Q8" s="177"/>
      <c r="R8" s="27" t="s">
        <v>117</v>
      </c>
      <c r="S8" s="29"/>
      <c r="T8" s="27" t="s">
        <v>118</v>
      </c>
      <c r="U8" s="30"/>
      <c r="V8" s="30"/>
      <c r="W8" s="31"/>
    </row>
    <row r="9" spans="1:23" ht="18" customHeight="1" thickBot="1">
      <c r="A9" s="83"/>
      <c r="B9" s="93"/>
      <c r="C9" s="83"/>
      <c r="D9" s="96"/>
      <c r="E9" s="97"/>
      <c r="F9" s="183"/>
      <c r="G9" s="183"/>
      <c r="H9" s="99"/>
      <c r="I9" s="99"/>
      <c r="J9" s="99"/>
      <c r="K9" s="99"/>
      <c r="L9" s="99"/>
      <c r="M9" s="99"/>
      <c r="N9" s="92"/>
      <c r="O9" s="84"/>
      <c r="P9" s="32"/>
      <c r="Q9" s="33"/>
      <c r="R9" s="33"/>
      <c r="S9" s="33"/>
      <c r="T9" s="33"/>
      <c r="U9" s="33"/>
      <c r="V9" s="33"/>
      <c r="W9" s="36"/>
    </row>
    <row r="10" spans="1:23" ht="63" customHeight="1">
      <c r="A10" s="83"/>
      <c r="B10" s="100"/>
      <c r="C10" s="134" t="s">
        <v>119</v>
      </c>
      <c r="D10" s="184" t="s">
        <v>12</v>
      </c>
      <c r="E10" s="185" t="s">
        <v>7</v>
      </c>
      <c r="F10" s="137" t="s">
        <v>120</v>
      </c>
      <c r="G10" s="137" t="s">
        <v>121</v>
      </c>
      <c r="H10" s="137" t="s">
        <v>122</v>
      </c>
      <c r="I10" s="137" t="s">
        <v>123</v>
      </c>
      <c r="J10" s="575" t="s">
        <v>124</v>
      </c>
      <c r="K10" s="575"/>
      <c r="L10" s="575"/>
      <c r="M10" s="137" t="s">
        <v>125</v>
      </c>
      <c r="N10" s="92"/>
      <c r="O10" s="84"/>
      <c r="P10" s="84"/>
      <c r="Q10" s="84"/>
      <c r="R10" s="84"/>
      <c r="S10" s="84"/>
    </row>
    <row r="11" spans="1:23" s="77" customFormat="1" ht="70.150000000000006" customHeight="1">
      <c r="A11" s="37"/>
      <c r="B11" s="101"/>
      <c r="C11" s="102">
        <v>1</v>
      </c>
      <c r="D11" s="188">
        <v>45047</v>
      </c>
      <c r="E11" s="189" t="s">
        <v>146</v>
      </c>
      <c r="F11" s="193">
        <v>3000</v>
      </c>
      <c r="G11" s="103">
        <v>26400000</v>
      </c>
      <c r="H11" s="103">
        <v>3300000</v>
      </c>
      <c r="I11" s="138">
        <f>G11+H11</f>
        <v>29700000</v>
      </c>
      <c r="J11" s="596" t="s">
        <v>232</v>
      </c>
      <c r="K11" s="596"/>
      <c r="L11" s="596"/>
      <c r="M11" s="194" t="s">
        <v>233</v>
      </c>
      <c r="N11" s="105"/>
      <c r="O11" s="104"/>
      <c r="P11" s="104"/>
      <c r="Q11" s="104"/>
      <c r="R11" s="104"/>
      <c r="S11" s="104"/>
    </row>
    <row r="12" spans="1:23" s="77" customFormat="1" ht="70.150000000000006" customHeight="1">
      <c r="A12" s="37"/>
      <c r="B12" s="101"/>
      <c r="C12" s="102">
        <v>2</v>
      </c>
      <c r="D12" s="188">
        <v>45048</v>
      </c>
      <c r="E12" s="189" t="s">
        <v>146</v>
      </c>
      <c r="F12" s="193">
        <v>3000</v>
      </c>
      <c r="G12" s="103">
        <v>26400000</v>
      </c>
      <c r="H12" s="103">
        <v>3300000</v>
      </c>
      <c r="I12" s="138">
        <f>G12+H12</f>
        <v>29700000</v>
      </c>
      <c r="J12" s="596" t="s">
        <v>232</v>
      </c>
      <c r="K12" s="596"/>
      <c r="L12" s="596"/>
      <c r="M12" s="194" t="s">
        <v>233</v>
      </c>
      <c r="N12" s="105"/>
      <c r="O12" s="104"/>
      <c r="P12" s="104"/>
      <c r="Q12" s="104"/>
      <c r="R12" s="104"/>
      <c r="S12" s="104"/>
    </row>
    <row r="13" spans="1:23" s="77" customFormat="1" ht="70.150000000000006" customHeight="1">
      <c r="A13" s="37"/>
      <c r="B13" s="101"/>
      <c r="C13" s="102">
        <v>3</v>
      </c>
      <c r="D13" s="188">
        <v>45049</v>
      </c>
      <c r="E13" s="189" t="s">
        <v>146</v>
      </c>
      <c r="F13" s="193">
        <v>3000</v>
      </c>
      <c r="G13" s="103">
        <v>26400000</v>
      </c>
      <c r="H13" s="103">
        <v>0</v>
      </c>
      <c r="I13" s="138">
        <f>G13+H13</f>
        <v>26400000</v>
      </c>
      <c r="J13" s="596" t="s">
        <v>234</v>
      </c>
      <c r="K13" s="596"/>
      <c r="L13" s="596"/>
      <c r="M13" s="194"/>
      <c r="N13" s="105"/>
      <c r="O13" s="104"/>
      <c r="P13" s="104"/>
      <c r="Q13" s="104"/>
      <c r="R13" s="104"/>
      <c r="S13" s="104"/>
    </row>
    <row r="14" spans="1:23" s="77" customFormat="1" ht="70.150000000000006" customHeight="1">
      <c r="A14" s="37"/>
      <c r="B14" s="101"/>
      <c r="C14" s="102">
        <v>4</v>
      </c>
      <c r="D14" s="188">
        <v>45050</v>
      </c>
      <c r="E14" s="189" t="s">
        <v>235</v>
      </c>
      <c r="F14" s="193">
        <v>5000</v>
      </c>
      <c r="G14" s="103">
        <v>44000000</v>
      </c>
      <c r="H14" s="103">
        <v>0</v>
      </c>
      <c r="I14" s="138">
        <f>G14+H14</f>
        <v>44000000</v>
      </c>
      <c r="J14" s="596" t="s">
        <v>236</v>
      </c>
      <c r="K14" s="596"/>
      <c r="L14" s="596"/>
      <c r="M14" s="194"/>
      <c r="N14" s="105"/>
      <c r="O14" s="104"/>
      <c r="P14" s="104"/>
      <c r="Q14" s="104"/>
      <c r="R14" s="104"/>
      <c r="S14" s="104"/>
    </row>
    <row r="15" spans="1:23" s="77" customFormat="1" ht="70.150000000000006" customHeight="1">
      <c r="A15" s="37"/>
      <c r="B15" s="101"/>
      <c r="C15" s="102">
        <v>5</v>
      </c>
      <c r="D15" s="188">
        <v>45051</v>
      </c>
      <c r="E15" s="189" t="s">
        <v>235</v>
      </c>
      <c r="F15" s="193">
        <v>5000</v>
      </c>
      <c r="G15" s="103">
        <v>44000000</v>
      </c>
      <c r="H15" s="103">
        <v>3300000</v>
      </c>
      <c r="I15" s="138">
        <f>G15+H15</f>
        <v>47300000</v>
      </c>
      <c r="J15" s="596" t="s">
        <v>237</v>
      </c>
      <c r="K15" s="596"/>
      <c r="L15" s="596"/>
      <c r="M15" s="194" t="s">
        <v>233</v>
      </c>
      <c r="N15" s="105"/>
      <c r="O15" s="104"/>
      <c r="P15" s="104"/>
      <c r="Q15" s="104"/>
      <c r="R15" s="104"/>
      <c r="S15" s="104"/>
    </row>
    <row r="16" spans="1:23" s="77" customFormat="1" ht="70.150000000000006" customHeight="1">
      <c r="A16" s="37"/>
      <c r="B16" s="101"/>
      <c r="C16" s="102">
        <v>6</v>
      </c>
      <c r="D16" s="188"/>
      <c r="E16" s="189"/>
      <c r="F16" s="191"/>
      <c r="G16" s="103"/>
      <c r="H16" s="103"/>
      <c r="I16" s="138">
        <f t="shared" ref="I16:I24" si="0">G16+H16</f>
        <v>0</v>
      </c>
      <c r="J16" s="568"/>
      <c r="K16" s="568"/>
      <c r="L16" s="568"/>
      <c r="M16" s="192"/>
      <c r="N16" s="105"/>
      <c r="O16" s="104"/>
      <c r="P16" s="104"/>
      <c r="Q16" s="104"/>
      <c r="R16" s="104"/>
      <c r="S16" s="104"/>
    </row>
    <row r="17" spans="1:29" s="77" customFormat="1" ht="70.150000000000006" customHeight="1">
      <c r="A17" s="37"/>
      <c r="B17" s="101"/>
      <c r="C17" s="102">
        <v>7</v>
      </c>
      <c r="D17" s="188"/>
      <c r="E17" s="189"/>
      <c r="F17" s="191"/>
      <c r="G17" s="103"/>
      <c r="H17" s="103"/>
      <c r="I17" s="138">
        <f t="shared" si="0"/>
        <v>0</v>
      </c>
      <c r="J17" s="568"/>
      <c r="K17" s="568"/>
      <c r="L17" s="568"/>
      <c r="M17" s="192"/>
      <c r="N17" s="105"/>
      <c r="O17" s="104"/>
      <c r="P17" s="104"/>
      <c r="Q17" s="104"/>
      <c r="R17" s="104"/>
      <c r="S17" s="104"/>
    </row>
    <row r="18" spans="1:29" s="77" customFormat="1" ht="70.150000000000006" customHeight="1">
      <c r="A18" s="37"/>
      <c r="B18" s="101"/>
      <c r="C18" s="102">
        <v>8</v>
      </c>
      <c r="D18" s="188"/>
      <c r="E18" s="189"/>
      <c r="F18" s="191"/>
      <c r="G18" s="103"/>
      <c r="H18" s="103"/>
      <c r="I18" s="138">
        <f t="shared" si="0"/>
        <v>0</v>
      </c>
      <c r="J18" s="568"/>
      <c r="K18" s="568"/>
      <c r="L18" s="568"/>
      <c r="M18" s="192"/>
      <c r="N18" s="105"/>
      <c r="O18" s="104"/>
      <c r="P18" s="104"/>
      <c r="Q18" s="104"/>
      <c r="R18" s="104"/>
      <c r="S18" s="104"/>
    </row>
    <row r="19" spans="1:29" s="77" customFormat="1" ht="70.150000000000006" customHeight="1">
      <c r="A19" s="37"/>
      <c r="B19" s="101"/>
      <c r="C19" s="102">
        <v>9</v>
      </c>
      <c r="D19" s="190"/>
      <c r="E19" s="189"/>
      <c r="F19" s="191"/>
      <c r="G19" s="103"/>
      <c r="H19" s="103"/>
      <c r="I19" s="138">
        <f t="shared" si="0"/>
        <v>0</v>
      </c>
      <c r="J19" s="568"/>
      <c r="K19" s="568"/>
      <c r="L19" s="568"/>
      <c r="M19" s="192"/>
      <c r="N19" s="105"/>
      <c r="O19" s="104"/>
      <c r="P19" s="104"/>
      <c r="Q19" s="104"/>
      <c r="R19" s="104"/>
      <c r="S19" s="104"/>
    </row>
    <row r="20" spans="1:29" s="77" customFormat="1" ht="70.150000000000006" customHeight="1">
      <c r="A20" s="37"/>
      <c r="B20" s="101"/>
      <c r="C20" s="102">
        <v>10</v>
      </c>
      <c r="D20" s="190"/>
      <c r="E20" s="189"/>
      <c r="F20" s="191"/>
      <c r="G20" s="103"/>
      <c r="H20" s="103"/>
      <c r="I20" s="138">
        <f t="shared" si="0"/>
        <v>0</v>
      </c>
      <c r="J20" s="568"/>
      <c r="K20" s="568"/>
      <c r="L20" s="568"/>
      <c r="M20" s="192"/>
      <c r="N20" s="105"/>
      <c r="O20" s="104"/>
      <c r="P20" s="104"/>
      <c r="Q20" s="104"/>
      <c r="R20" s="104"/>
      <c r="S20" s="104"/>
    </row>
    <row r="21" spans="1:29" s="77" customFormat="1" ht="70.150000000000006" customHeight="1">
      <c r="A21" s="37"/>
      <c r="B21" s="101"/>
      <c r="C21" s="102">
        <v>11</v>
      </c>
      <c r="D21" s="190"/>
      <c r="E21" s="189"/>
      <c r="F21" s="191"/>
      <c r="G21" s="103"/>
      <c r="H21" s="103"/>
      <c r="I21" s="138">
        <f t="shared" si="0"/>
        <v>0</v>
      </c>
      <c r="J21" s="568"/>
      <c r="K21" s="568"/>
      <c r="L21" s="568"/>
      <c r="M21" s="192"/>
      <c r="N21" s="105"/>
      <c r="O21" s="104"/>
      <c r="P21" s="104"/>
      <c r="Q21" s="104"/>
      <c r="R21" s="104"/>
      <c r="S21" s="104"/>
    </row>
    <row r="22" spans="1:29" s="77" customFormat="1" ht="70.150000000000006" customHeight="1">
      <c r="A22" s="37"/>
      <c r="B22" s="101"/>
      <c r="C22" s="102">
        <v>12</v>
      </c>
      <c r="D22" s="190"/>
      <c r="E22" s="189"/>
      <c r="F22" s="191"/>
      <c r="G22" s="103"/>
      <c r="H22" s="103"/>
      <c r="I22" s="138">
        <f t="shared" si="0"/>
        <v>0</v>
      </c>
      <c r="J22" s="568"/>
      <c r="K22" s="568"/>
      <c r="L22" s="568"/>
      <c r="M22" s="192"/>
      <c r="N22" s="105"/>
      <c r="O22" s="104"/>
      <c r="P22" s="104"/>
      <c r="Q22" s="104"/>
      <c r="R22" s="104"/>
      <c r="S22" s="104"/>
    </row>
    <row r="23" spans="1:29" s="77" customFormat="1" ht="70.150000000000006" customHeight="1">
      <c r="A23" s="37"/>
      <c r="B23" s="101"/>
      <c r="C23" s="102">
        <v>13</v>
      </c>
      <c r="D23" s="190"/>
      <c r="E23" s="189"/>
      <c r="F23" s="191"/>
      <c r="G23" s="103"/>
      <c r="H23" s="103"/>
      <c r="I23" s="138">
        <f t="shared" si="0"/>
        <v>0</v>
      </c>
      <c r="J23" s="568"/>
      <c r="K23" s="568"/>
      <c r="L23" s="568"/>
      <c r="M23" s="192"/>
      <c r="N23" s="105"/>
      <c r="O23" s="104"/>
      <c r="P23" s="104"/>
      <c r="Q23" s="104"/>
      <c r="R23" s="104"/>
      <c r="S23" s="104"/>
    </row>
    <row r="24" spans="1:29" s="77" customFormat="1" ht="70.150000000000006" customHeight="1">
      <c r="A24" s="37"/>
      <c r="B24" s="101"/>
      <c r="C24" s="102">
        <v>14</v>
      </c>
      <c r="D24" s="190"/>
      <c r="E24" s="189"/>
      <c r="F24" s="191"/>
      <c r="G24" s="103"/>
      <c r="H24" s="103"/>
      <c r="I24" s="138">
        <f t="shared" si="0"/>
        <v>0</v>
      </c>
      <c r="J24" s="568"/>
      <c r="K24" s="568"/>
      <c r="L24" s="568"/>
      <c r="M24" s="192"/>
      <c r="N24" s="105"/>
      <c r="O24" s="104"/>
      <c r="P24" s="104"/>
      <c r="Q24" s="104"/>
      <c r="R24" s="104"/>
      <c r="S24" s="104"/>
    </row>
    <row r="25" spans="1:29" ht="37.4" customHeight="1">
      <c r="A25" s="83"/>
      <c r="B25" s="93"/>
      <c r="C25" s="106"/>
      <c r="D25" s="106"/>
      <c r="E25" s="107"/>
      <c r="F25" s="84"/>
      <c r="G25" s="84"/>
      <c r="H25" s="84"/>
      <c r="I25" s="84"/>
      <c r="J25" s="84"/>
      <c r="K25" s="108"/>
      <c r="L25" s="108"/>
      <c r="M25" s="84"/>
      <c r="N25" s="92"/>
      <c r="O25" s="84"/>
      <c r="P25" s="84"/>
      <c r="Q25" s="84"/>
      <c r="R25" s="84"/>
      <c r="S25" s="84"/>
    </row>
    <row r="26" spans="1:29" s="77" customFormat="1" ht="53.15" customHeight="1">
      <c r="A26" s="83"/>
      <c r="B26" s="93"/>
      <c r="C26" s="109"/>
      <c r="D26" s="110"/>
      <c r="E26" s="111"/>
      <c r="F26" s="161" t="s">
        <v>126</v>
      </c>
      <c r="G26" s="161" t="s">
        <v>127</v>
      </c>
      <c r="H26" s="162" t="s">
        <v>128</v>
      </c>
      <c r="I26" s="163" t="s">
        <v>129</v>
      </c>
      <c r="J26" s="84"/>
      <c r="K26" s="108"/>
      <c r="L26" s="84"/>
      <c r="M26" s="84"/>
      <c r="N26" s="92"/>
      <c r="O26" s="84"/>
      <c r="P26" s="84"/>
      <c r="Q26" s="84"/>
      <c r="R26" s="84"/>
      <c r="S26" s="84"/>
      <c r="T26" s="65"/>
      <c r="U26" s="65"/>
      <c r="V26" s="65"/>
      <c r="W26" s="65"/>
      <c r="X26" s="65"/>
      <c r="Y26" s="65"/>
      <c r="Z26" s="65"/>
      <c r="AA26" s="65"/>
      <c r="AB26" s="65"/>
      <c r="AC26" s="65"/>
    </row>
    <row r="27" spans="1:29" s="77" customFormat="1" ht="27.65" customHeight="1">
      <c r="A27" s="83"/>
      <c r="B27" s="93"/>
      <c r="C27" s="83"/>
      <c r="D27" s="110"/>
      <c r="E27" s="111"/>
      <c r="F27" s="139">
        <f>SUM(F11:F25)</f>
        <v>19000</v>
      </c>
      <c r="G27" s="140">
        <f>SUM(G11:G25)</f>
        <v>167200000</v>
      </c>
      <c r="H27" s="141">
        <f>SUM(H11:H25)</f>
        <v>9900000</v>
      </c>
      <c r="I27" s="142">
        <f>SUM(I11:I25)</f>
        <v>177100000</v>
      </c>
      <c r="J27" s="84"/>
      <c r="K27" s="84"/>
      <c r="L27" s="84"/>
      <c r="M27" s="84"/>
      <c r="N27" s="92"/>
      <c r="O27" s="84"/>
      <c r="P27" s="84"/>
      <c r="Q27" s="84"/>
      <c r="R27" s="84"/>
      <c r="S27" s="84"/>
      <c r="T27" s="65"/>
      <c r="U27" s="65"/>
      <c r="V27" s="65"/>
      <c r="W27" s="65"/>
      <c r="X27" s="65"/>
      <c r="Y27" s="65"/>
      <c r="Z27" s="65"/>
      <c r="AA27" s="65"/>
      <c r="AB27" s="65"/>
      <c r="AC27" s="65"/>
    </row>
    <row r="28" spans="1:29" s="77" customFormat="1" ht="27.65" customHeight="1" thickBot="1">
      <c r="A28" s="83"/>
      <c r="B28" s="112"/>
      <c r="C28" s="113"/>
      <c r="D28" s="114"/>
      <c r="E28" s="114"/>
      <c r="F28" s="186"/>
      <c r="G28" s="186"/>
      <c r="H28" s="116"/>
      <c r="I28" s="116"/>
      <c r="J28" s="116"/>
      <c r="K28" s="116"/>
      <c r="L28" s="116"/>
      <c r="M28" s="116"/>
      <c r="N28" s="117"/>
      <c r="O28" s="84"/>
      <c r="P28" s="84"/>
      <c r="Q28" s="84"/>
      <c r="R28" s="84"/>
      <c r="S28" s="84"/>
      <c r="T28" s="65"/>
      <c r="U28" s="65"/>
      <c r="V28" s="65"/>
      <c r="W28" s="65"/>
      <c r="X28" s="65"/>
      <c r="Y28" s="65"/>
      <c r="Z28" s="65"/>
      <c r="AA28" s="65"/>
      <c r="AB28" s="65"/>
      <c r="AC28" s="65"/>
    </row>
    <row r="29" spans="1:29" s="77" customFormat="1" ht="18.75" customHeight="1">
      <c r="A29" s="83"/>
      <c r="B29" s="83"/>
      <c r="C29" s="83"/>
      <c r="D29" s="110"/>
      <c r="E29" s="110"/>
      <c r="F29" s="182"/>
      <c r="G29" s="182"/>
      <c r="H29" s="84"/>
      <c r="I29" s="84"/>
      <c r="J29" s="84"/>
      <c r="K29" s="84"/>
      <c r="L29" s="84"/>
      <c r="M29" s="84"/>
      <c r="N29" s="84"/>
      <c r="O29" s="84"/>
      <c r="P29" s="84"/>
      <c r="Q29" s="84"/>
      <c r="R29" s="84"/>
      <c r="S29" s="84"/>
      <c r="T29" s="65"/>
      <c r="U29" s="65"/>
      <c r="V29" s="65"/>
      <c r="W29" s="65"/>
      <c r="X29" s="65"/>
      <c r="Y29" s="65"/>
      <c r="Z29" s="65"/>
      <c r="AA29" s="65"/>
      <c r="AB29" s="65"/>
      <c r="AC29" s="65"/>
    </row>
    <row r="30" spans="1:29" s="77" customFormat="1" ht="18.75" customHeight="1">
      <c r="A30" s="83"/>
      <c r="B30" s="83"/>
      <c r="C30" s="83"/>
      <c r="D30" s="110"/>
      <c r="E30" s="110"/>
      <c r="F30" s="182"/>
      <c r="G30" s="182"/>
      <c r="H30" s="84"/>
      <c r="I30" s="84"/>
      <c r="J30" s="84"/>
      <c r="K30" s="84"/>
      <c r="L30" s="84"/>
      <c r="M30" s="84"/>
      <c r="N30" s="84"/>
      <c r="O30" s="84"/>
      <c r="P30" s="84"/>
      <c r="Q30" s="84"/>
      <c r="R30" s="84"/>
      <c r="S30" s="84"/>
      <c r="T30" s="65"/>
      <c r="U30" s="65"/>
      <c r="V30" s="65"/>
      <c r="W30" s="65"/>
      <c r="X30" s="65"/>
      <c r="Y30" s="65"/>
      <c r="Z30" s="65"/>
      <c r="AA30" s="65"/>
      <c r="AB30" s="65"/>
      <c r="AC30" s="65"/>
    </row>
    <row r="31" spans="1:29" ht="18.75" customHeight="1">
      <c r="B31" s="61"/>
      <c r="C31" s="61"/>
      <c r="D31" s="73"/>
      <c r="E31" s="73"/>
      <c r="F31" s="123"/>
      <c r="G31" s="123"/>
    </row>
    <row r="32" spans="1:29" ht="18.75" customHeight="1">
      <c r="B32" s="61"/>
      <c r="C32" s="61"/>
      <c r="D32" s="73"/>
      <c r="E32" s="73"/>
      <c r="F32" s="123"/>
      <c r="G32" s="123"/>
    </row>
    <row r="33" spans="2:7" ht="18.75" customHeight="1">
      <c r="B33" s="61"/>
      <c r="C33" s="61"/>
      <c r="D33" s="78"/>
      <c r="E33" s="78"/>
      <c r="F33" s="180"/>
      <c r="G33" s="78"/>
    </row>
    <row r="34" spans="2:7">
      <c r="B34" s="61"/>
      <c r="C34" s="61"/>
      <c r="D34" s="78"/>
      <c r="E34" s="78"/>
      <c r="F34" s="180"/>
      <c r="G34" s="78"/>
    </row>
    <row r="35" spans="2:7">
      <c r="B35" s="61"/>
      <c r="C35" s="61"/>
      <c r="D35" s="78"/>
      <c r="E35" s="78"/>
      <c r="F35" s="180"/>
      <c r="G35" s="78"/>
    </row>
    <row r="36" spans="2:7">
      <c r="B36" s="61"/>
      <c r="C36" s="61"/>
      <c r="D36" s="61"/>
      <c r="E36" s="61"/>
      <c r="F36" s="63"/>
      <c r="G36" s="61"/>
    </row>
    <row r="37" spans="2:7">
      <c r="B37" s="61"/>
      <c r="C37" s="61"/>
      <c r="D37" s="61"/>
      <c r="E37" s="61"/>
      <c r="F37" s="63"/>
      <c r="G37" s="61"/>
    </row>
    <row r="38" spans="2:7">
      <c r="B38" s="61"/>
      <c r="C38" s="61"/>
      <c r="D38" s="61"/>
      <c r="E38" s="61"/>
      <c r="F38" s="63"/>
      <c r="G38" s="61"/>
    </row>
    <row r="39" spans="2:7">
      <c r="B39" s="61"/>
      <c r="C39" s="61"/>
      <c r="D39" s="61"/>
      <c r="E39" s="61"/>
      <c r="F39" s="63"/>
      <c r="G39" s="61"/>
    </row>
    <row r="40" spans="2:7">
      <c r="B40" s="61"/>
      <c r="C40" s="61"/>
      <c r="D40" s="61"/>
      <c r="E40" s="61"/>
      <c r="F40" s="63"/>
      <c r="G40" s="61"/>
    </row>
    <row r="53" spans="1:1">
      <c r="A53" s="80"/>
    </row>
    <row r="64" spans="1:1">
      <c r="A64" s="80"/>
    </row>
  </sheetData>
  <sheetProtection algorithmName="SHA-512" hashValue="n6no6fwQxPpw8VsWLTjOFC20JX5WZ4/GDnu+wIuLDPQRf95c9zmpez4OVClNH+AoSEhn+VY/alJz3sBMe6MFbg==" saltValue="3NwjeDIZkOs5uld1i9dPNQ==" spinCount="100000" sheet="1" scenarios="1" insertRows="0"/>
  <mergeCells count="29">
    <mergeCell ref="J21:L21"/>
    <mergeCell ref="J22:L22"/>
    <mergeCell ref="J23:L23"/>
    <mergeCell ref="J24:L24"/>
    <mergeCell ref="J15:L15"/>
    <mergeCell ref="J16:L16"/>
    <mergeCell ref="J17:L17"/>
    <mergeCell ref="J18:L18"/>
    <mergeCell ref="J19:L19"/>
    <mergeCell ref="J20:L20"/>
    <mergeCell ref="J14:L14"/>
    <mergeCell ref="S6:S7"/>
    <mergeCell ref="T6:T7"/>
    <mergeCell ref="U6:U7"/>
    <mergeCell ref="V6:V7"/>
    <mergeCell ref="Q6:Q7"/>
    <mergeCell ref="R6:R7"/>
    <mergeCell ref="K8:L8"/>
    <mergeCell ref="J10:L10"/>
    <mergeCell ref="J11:L11"/>
    <mergeCell ref="J12:L12"/>
    <mergeCell ref="J13:L13"/>
    <mergeCell ref="C7:D7"/>
    <mergeCell ref="K7:L7"/>
    <mergeCell ref="B4:N4"/>
    <mergeCell ref="C6:D6"/>
    <mergeCell ref="K6:L6"/>
    <mergeCell ref="E6:H6"/>
    <mergeCell ref="E7:H7"/>
  </mergeCells>
  <phoneticPr fontId="9"/>
  <conditionalFormatting sqref="I16">
    <cfRule type="expression" dxfId="0" priority="1">
      <formula>CELL("protect",A1)=0</formula>
    </cfRule>
  </conditionalFormatting>
  <dataValidations count="4">
    <dataValidation type="whole" imeMode="disabled" operator="greaterThanOrEqual" allowBlank="1" showInputMessage="1" showErrorMessage="1" sqref="F11:I24" xr:uid="{701C95BC-46ED-4552-AF44-4D2117DF25CD}">
      <formula1>0</formula1>
    </dataValidation>
    <dataValidation imeMode="hiragana" allowBlank="1" showInputMessage="1" showErrorMessage="1" sqref="E11:E24 J11:M24" xr:uid="{B018EC21-F6C5-4C44-8C36-973BDD535665}"/>
    <dataValidation type="whole" imeMode="disabled" operator="greaterThanOrEqual" allowBlank="1" showInputMessage="1" showErrorMessage="1" sqref="C11:C24" xr:uid="{ADB344C3-65DD-48F2-A044-95B479208733}">
      <formula1>1</formula1>
    </dataValidation>
    <dataValidation imeMode="disabled" operator="greaterThanOrEqual" allowBlank="1" showInputMessage="1" showErrorMessage="1" sqref="D11:D24" xr:uid="{83E2F1BD-4FCC-425C-BE8A-DC8576D92613}"/>
  </dataValidation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1"/>
  </sheetPr>
  <dimension ref="A1:AK164"/>
  <sheetViews>
    <sheetView showGridLines="0" zoomScale="70" zoomScaleNormal="70" workbookViewId="0">
      <selection activeCell="A18" sqref="A18"/>
    </sheetView>
  </sheetViews>
  <sheetFormatPr defaultColWidth="9" defaultRowHeight="12.5"/>
  <cols>
    <col min="1" max="1" width="9" style="11"/>
    <col min="2" max="2" width="19.58203125" style="11" bestFit="1" customWidth="1"/>
    <col min="3" max="3" width="11.25" style="11" bestFit="1" customWidth="1"/>
    <col min="4" max="4" width="14.58203125" style="11" bestFit="1" customWidth="1"/>
    <col min="5" max="5" width="19.25" style="11" bestFit="1" customWidth="1"/>
    <col min="6" max="6" width="15.75" style="11" bestFit="1" customWidth="1"/>
    <col min="7" max="7" width="15" style="14" bestFit="1" customWidth="1"/>
    <col min="8" max="8" width="15" style="11" customWidth="1"/>
    <col min="9" max="9" width="20.58203125" style="11" bestFit="1" customWidth="1"/>
    <col min="10" max="10" width="3.5" style="11" customWidth="1"/>
    <col min="11" max="11" width="30.58203125" style="11" customWidth="1"/>
    <col min="12" max="12" width="43.5" style="11" customWidth="1"/>
    <col min="13" max="13" width="23.08203125" style="11" customWidth="1"/>
    <col min="14" max="14" width="28.08203125" style="11" customWidth="1"/>
    <col min="15" max="15" width="34.08203125" style="11" customWidth="1"/>
    <col min="16" max="16" width="16.58203125" style="11" customWidth="1"/>
    <col min="17" max="17" width="33.75" style="11" customWidth="1"/>
    <col min="18" max="18" width="27" style="11" customWidth="1"/>
    <col min="19" max="19" width="36.5" style="11" customWidth="1"/>
    <col min="20" max="20" width="20.08203125" style="11" customWidth="1"/>
    <col min="21" max="21" width="50.25" style="11" customWidth="1"/>
    <col min="22" max="22" width="29.75" style="11" customWidth="1"/>
    <col min="23" max="23" width="22.75" style="11" customWidth="1"/>
    <col min="24" max="24" width="36.25" style="11" customWidth="1"/>
    <col min="25" max="25" width="51.5" style="11" customWidth="1"/>
    <col min="26" max="26" width="9" style="11"/>
    <col min="27" max="27" width="12.08203125" style="11" bestFit="1" customWidth="1"/>
    <col min="28" max="28" width="26.75" style="11" customWidth="1"/>
    <col min="29" max="29" width="46.75" style="11" customWidth="1"/>
    <col min="30" max="30" width="41" style="14" bestFit="1" customWidth="1"/>
    <col min="31" max="35" width="9" style="14"/>
    <col min="36" max="36" width="39.75" style="11" bestFit="1" customWidth="1"/>
    <col min="37" max="37" width="56" style="11" bestFit="1" customWidth="1"/>
    <col min="38" max="16384" width="9" style="11"/>
  </cols>
  <sheetData>
    <row r="1" spans="1:37" s="10" customFormat="1">
      <c r="A1" s="19" t="s">
        <v>238</v>
      </c>
      <c r="B1" s="18" t="s">
        <v>239</v>
      </c>
      <c r="C1" s="7" t="s">
        <v>240</v>
      </c>
      <c r="D1" s="7" t="s">
        <v>241</v>
      </c>
      <c r="E1" s="7" t="s">
        <v>54</v>
      </c>
      <c r="F1" s="7" t="s">
        <v>242</v>
      </c>
      <c r="G1" s="8" t="s">
        <v>243</v>
      </c>
      <c r="H1" s="7" t="s">
        <v>244</v>
      </c>
      <c r="I1" s="7" t="s">
        <v>61</v>
      </c>
      <c r="J1" s="9"/>
      <c r="K1" s="9" t="s">
        <v>150</v>
      </c>
      <c r="L1" s="9" t="s">
        <v>158</v>
      </c>
      <c r="M1" s="9" t="s">
        <v>245</v>
      </c>
      <c r="N1" s="9" t="s">
        <v>201</v>
      </c>
      <c r="O1" s="9" t="s">
        <v>154</v>
      </c>
      <c r="P1" s="9" t="s">
        <v>246</v>
      </c>
      <c r="Q1" s="9" t="s">
        <v>189</v>
      </c>
      <c r="R1" s="12" t="s">
        <v>247</v>
      </c>
      <c r="S1" s="12" t="s">
        <v>193</v>
      </c>
      <c r="T1" s="9" t="s">
        <v>248</v>
      </c>
      <c r="U1" s="9" t="s">
        <v>178</v>
      </c>
      <c r="V1" s="9" t="s">
        <v>249</v>
      </c>
      <c r="W1" s="9" t="s">
        <v>250</v>
      </c>
      <c r="X1" s="9" t="s">
        <v>162</v>
      </c>
      <c r="Y1" s="12" t="s">
        <v>251</v>
      </c>
      <c r="Z1" s="9" t="s">
        <v>252</v>
      </c>
      <c r="AA1" s="9" t="s">
        <v>253</v>
      </c>
      <c r="AB1" s="12" t="s">
        <v>254</v>
      </c>
      <c r="AC1" s="9" t="s">
        <v>255</v>
      </c>
      <c r="AD1" s="8" t="s">
        <v>256</v>
      </c>
      <c r="AE1" s="8" t="s">
        <v>257</v>
      </c>
      <c r="AF1" s="8" t="s">
        <v>258</v>
      </c>
      <c r="AG1" s="8" t="s">
        <v>259</v>
      </c>
      <c r="AH1" s="8" t="s">
        <v>260</v>
      </c>
      <c r="AI1" s="8" t="s">
        <v>192</v>
      </c>
      <c r="AJ1" s="12" t="s">
        <v>261</v>
      </c>
      <c r="AK1" s="12" t="s">
        <v>262</v>
      </c>
    </row>
    <row r="2" spans="1:37">
      <c r="A2" s="11" t="s">
        <v>263</v>
      </c>
      <c r="B2" s="7" t="s">
        <v>240</v>
      </c>
      <c r="C2" s="12" t="s">
        <v>264</v>
      </c>
      <c r="D2" s="12" t="s">
        <v>158</v>
      </c>
      <c r="E2" s="12" t="s">
        <v>175</v>
      </c>
      <c r="F2" s="12" t="s">
        <v>162</v>
      </c>
      <c r="G2" s="13" t="s">
        <v>256</v>
      </c>
      <c r="H2" s="12" t="s">
        <v>193</v>
      </c>
      <c r="I2" s="12" t="s">
        <v>261</v>
      </c>
      <c r="K2" s="11" t="s">
        <v>265</v>
      </c>
      <c r="L2" s="11" t="s">
        <v>266</v>
      </c>
      <c r="M2" s="11" t="s">
        <v>267</v>
      </c>
      <c r="N2" s="11" t="s">
        <v>268</v>
      </c>
      <c r="O2" s="11" t="s">
        <v>269</v>
      </c>
      <c r="P2" s="11" t="s">
        <v>270</v>
      </c>
      <c r="Q2" s="11" t="s">
        <v>271</v>
      </c>
      <c r="R2" s="11" t="s">
        <v>272</v>
      </c>
      <c r="S2" s="11" t="s">
        <v>273</v>
      </c>
      <c r="T2" s="11" t="s">
        <v>274</v>
      </c>
      <c r="U2" s="11" t="s">
        <v>275</v>
      </c>
      <c r="V2" s="11" t="s">
        <v>276</v>
      </c>
      <c r="W2" s="11" t="s">
        <v>86</v>
      </c>
      <c r="X2" s="11" t="s">
        <v>277</v>
      </c>
      <c r="Y2" s="11" t="s">
        <v>278</v>
      </c>
      <c r="Z2" s="11" t="s">
        <v>86</v>
      </c>
      <c r="AA2" s="11" t="s">
        <v>279</v>
      </c>
      <c r="AB2" s="11" t="s">
        <v>280</v>
      </c>
      <c r="AC2" s="11" t="s">
        <v>281</v>
      </c>
      <c r="AD2" s="14" t="s">
        <v>282</v>
      </c>
      <c r="AE2" s="14" t="s">
        <v>283</v>
      </c>
      <c r="AF2" s="14" t="s">
        <v>284</v>
      </c>
      <c r="AG2" s="14" t="s">
        <v>285</v>
      </c>
      <c r="AH2" s="14" t="s">
        <v>286</v>
      </c>
      <c r="AI2" s="14" t="s">
        <v>287</v>
      </c>
      <c r="AJ2" s="11" t="s">
        <v>288</v>
      </c>
      <c r="AK2" s="11" t="s">
        <v>289</v>
      </c>
    </row>
    <row r="3" spans="1:37">
      <c r="A3" s="11" t="s">
        <v>290</v>
      </c>
      <c r="B3" s="7" t="s">
        <v>241</v>
      </c>
      <c r="C3" s="15"/>
      <c r="D3" s="12" t="s">
        <v>186</v>
      </c>
      <c r="E3" s="12" t="s">
        <v>178</v>
      </c>
      <c r="F3" s="12" t="s">
        <v>251</v>
      </c>
      <c r="G3" s="13" t="s">
        <v>257</v>
      </c>
      <c r="H3" s="15"/>
      <c r="I3" s="12" t="s">
        <v>262</v>
      </c>
      <c r="K3" s="11" t="s">
        <v>291</v>
      </c>
      <c r="L3" s="11" t="s">
        <v>292</v>
      </c>
      <c r="M3" s="11" t="s">
        <v>293</v>
      </c>
      <c r="N3" s="11" t="s">
        <v>294</v>
      </c>
      <c r="O3" s="11" t="s">
        <v>295</v>
      </c>
      <c r="P3" s="11" t="s">
        <v>296</v>
      </c>
      <c r="Q3" s="11" t="s">
        <v>297</v>
      </c>
      <c r="R3" s="11" t="s">
        <v>298</v>
      </c>
      <c r="S3" s="11" t="s">
        <v>299</v>
      </c>
      <c r="T3" s="11" t="s">
        <v>300</v>
      </c>
      <c r="U3" s="11" t="s">
        <v>301</v>
      </c>
      <c r="V3" s="11" t="s">
        <v>302</v>
      </c>
      <c r="X3" s="11" t="s">
        <v>303</v>
      </c>
      <c r="Y3" s="11" t="s">
        <v>304</v>
      </c>
      <c r="AA3" s="11" t="s">
        <v>305</v>
      </c>
      <c r="AB3" s="11" t="s">
        <v>306</v>
      </c>
      <c r="AC3" s="11" t="s">
        <v>307</v>
      </c>
      <c r="AD3" s="14" t="s">
        <v>308</v>
      </c>
      <c r="AE3" s="14" t="s">
        <v>309</v>
      </c>
      <c r="AF3" s="14" t="s">
        <v>310</v>
      </c>
      <c r="AG3" s="14" t="s">
        <v>311</v>
      </c>
      <c r="AH3" s="14" t="s">
        <v>312</v>
      </c>
      <c r="AI3" s="14" t="s">
        <v>313</v>
      </c>
      <c r="AK3" s="11" t="s">
        <v>314</v>
      </c>
    </row>
    <row r="4" spans="1:37">
      <c r="A4" s="11" t="s">
        <v>315</v>
      </c>
      <c r="B4" s="7" t="s">
        <v>54</v>
      </c>
      <c r="C4" s="15"/>
      <c r="D4" s="12" t="s">
        <v>201</v>
      </c>
      <c r="E4" s="12" t="s">
        <v>249</v>
      </c>
      <c r="F4" s="12" t="s">
        <v>252</v>
      </c>
      <c r="G4" s="13" t="s">
        <v>258</v>
      </c>
      <c r="H4" s="15"/>
      <c r="K4" s="11" t="s">
        <v>316</v>
      </c>
      <c r="L4" s="11" t="s">
        <v>317</v>
      </c>
      <c r="M4" s="11" t="s">
        <v>318</v>
      </c>
      <c r="N4" s="11" t="s">
        <v>319</v>
      </c>
      <c r="O4" s="11" t="s">
        <v>320</v>
      </c>
      <c r="P4" s="11" t="s">
        <v>321</v>
      </c>
      <c r="Q4" s="11" t="s">
        <v>322</v>
      </c>
      <c r="R4" s="11" t="s">
        <v>323</v>
      </c>
      <c r="S4" s="11" t="s">
        <v>324</v>
      </c>
      <c r="T4" s="11" t="s">
        <v>325</v>
      </c>
      <c r="U4" s="11" t="s">
        <v>326</v>
      </c>
      <c r="V4" s="11" t="s">
        <v>327</v>
      </c>
      <c r="X4" s="11" t="s">
        <v>328</v>
      </c>
      <c r="Y4" s="11" t="s">
        <v>329</v>
      </c>
      <c r="AA4" s="11" t="s">
        <v>330</v>
      </c>
      <c r="AB4" s="11" t="s">
        <v>331</v>
      </c>
      <c r="AD4" s="14" t="s">
        <v>332</v>
      </c>
      <c r="AE4" s="14" t="s">
        <v>333</v>
      </c>
      <c r="AG4" s="14" t="s">
        <v>334</v>
      </c>
      <c r="AI4" s="14" t="s">
        <v>335</v>
      </c>
    </row>
    <row r="5" spans="1:37">
      <c r="A5" s="11" t="s">
        <v>336</v>
      </c>
      <c r="B5" s="7" t="s">
        <v>242</v>
      </c>
      <c r="C5" s="15"/>
      <c r="D5" s="12" t="s">
        <v>154</v>
      </c>
      <c r="E5" s="12" t="s">
        <v>250</v>
      </c>
      <c r="F5" s="12" t="s">
        <v>253</v>
      </c>
      <c r="G5" s="13" t="s">
        <v>259</v>
      </c>
      <c r="H5" s="15"/>
      <c r="K5" s="11" t="s">
        <v>337</v>
      </c>
      <c r="L5" s="11" t="s">
        <v>338</v>
      </c>
      <c r="M5" s="11" t="s">
        <v>339</v>
      </c>
      <c r="N5" s="11" t="s">
        <v>340</v>
      </c>
      <c r="O5" s="11" t="s">
        <v>341</v>
      </c>
      <c r="P5" s="11" t="s">
        <v>342</v>
      </c>
      <c r="Q5" s="11" t="s">
        <v>343</v>
      </c>
      <c r="S5" s="11" t="s">
        <v>344</v>
      </c>
      <c r="T5" s="11" t="s">
        <v>345</v>
      </c>
      <c r="U5" s="11" t="s">
        <v>346</v>
      </c>
      <c r="V5" s="11" t="s">
        <v>347</v>
      </c>
      <c r="X5" s="11" t="s">
        <v>348</v>
      </c>
      <c r="Y5" s="11" t="s">
        <v>349</v>
      </c>
      <c r="AA5" s="11" t="s">
        <v>350</v>
      </c>
      <c r="AB5" s="11" t="s">
        <v>351</v>
      </c>
      <c r="AD5" s="14" t="s">
        <v>352</v>
      </c>
      <c r="AG5" s="14" t="s">
        <v>353</v>
      </c>
    </row>
    <row r="6" spans="1:37">
      <c r="A6" s="11" t="s">
        <v>354</v>
      </c>
      <c r="B6" s="7" t="s">
        <v>244</v>
      </c>
      <c r="D6" s="12" t="s">
        <v>246</v>
      </c>
      <c r="F6" s="12" t="s">
        <v>254</v>
      </c>
      <c r="G6" s="13" t="s">
        <v>260</v>
      </c>
      <c r="H6" s="15"/>
      <c r="K6" s="11" t="s">
        <v>355</v>
      </c>
      <c r="L6" s="11" t="s">
        <v>356</v>
      </c>
      <c r="M6" s="11" t="s">
        <v>357</v>
      </c>
      <c r="N6" s="11" t="s">
        <v>358</v>
      </c>
      <c r="O6" s="11" t="s">
        <v>359</v>
      </c>
      <c r="P6" s="11" t="s">
        <v>360</v>
      </c>
      <c r="Q6" s="11" t="s">
        <v>361</v>
      </c>
      <c r="S6" s="11" t="s">
        <v>362</v>
      </c>
      <c r="T6" s="11" t="s">
        <v>363</v>
      </c>
      <c r="U6" s="11" t="s">
        <v>364</v>
      </c>
      <c r="V6" s="11" t="s">
        <v>365</v>
      </c>
      <c r="X6" s="11" t="s">
        <v>366</v>
      </c>
      <c r="Y6" s="11" t="s">
        <v>367</v>
      </c>
      <c r="AA6" s="11" t="s">
        <v>368</v>
      </c>
      <c r="AB6" s="11" t="s">
        <v>369</v>
      </c>
      <c r="AD6" s="14" t="s">
        <v>370</v>
      </c>
    </row>
    <row r="7" spans="1:37">
      <c r="B7" s="7" t="s">
        <v>61</v>
      </c>
      <c r="D7" s="12" t="s">
        <v>166</v>
      </c>
      <c r="G7" s="13" t="s">
        <v>192</v>
      </c>
      <c r="H7" s="15"/>
      <c r="K7" s="11" t="s">
        <v>371</v>
      </c>
      <c r="L7" s="11" t="s">
        <v>372</v>
      </c>
      <c r="M7" s="11" t="s">
        <v>373</v>
      </c>
      <c r="N7" s="11" t="s">
        <v>374</v>
      </c>
      <c r="O7" s="11" t="s">
        <v>375</v>
      </c>
      <c r="P7" s="11" t="s">
        <v>376</v>
      </c>
      <c r="Q7" s="11" t="s">
        <v>377</v>
      </c>
      <c r="S7" s="11" t="s">
        <v>378</v>
      </c>
      <c r="T7" s="11" t="s">
        <v>379</v>
      </c>
      <c r="U7" s="11" t="s">
        <v>380</v>
      </c>
      <c r="V7" s="11" t="s">
        <v>381</v>
      </c>
      <c r="X7" s="11" t="s">
        <v>382</v>
      </c>
      <c r="Y7" s="11" t="s">
        <v>383</v>
      </c>
      <c r="AA7" s="11" t="s">
        <v>384</v>
      </c>
      <c r="AB7" s="11" t="s">
        <v>385</v>
      </c>
      <c r="AD7" s="14" t="s">
        <v>386</v>
      </c>
    </row>
    <row r="8" spans="1:37">
      <c r="D8" s="12" t="s">
        <v>189</v>
      </c>
      <c r="G8" s="13" t="s">
        <v>387</v>
      </c>
      <c r="H8" s="15"/>
      <c r="K8" s="11" t="s">
        <v>388</v>
      </c>
      <c r="L8" s="11" t="s">
        <v>389</v>
      </c>
      <c r="M8" s="11" t="s">
        <v>390</v>
      </c>
      <c r="N8" s="11" t="s">
        <v>391</v>
      </c>
      <c r="O8" s="11" t="s">
        <v>392</v>
      </c>
      <c r="Q8" s="11" t="s">
        <v>393</v>
      </c>
      <c r="S8" s="11" t="s">
        <v>394</v>
      </c>
      <c r="U8" s="11" t="s">
        <v>395</v>
      </c>
      <c r="V8" s="11" t="s">
        <v>396</v>
      </c>
      <c r="X8" s="11" t="s">
        <v>397</v>
      </c>
      <c r="Y8" s="11" t="s">
        <v>398</v>
      </c>
      <c r="AA8" s="11" t="s">
        <v>399</v>
      </c>
      <c r="AB8" s="11" t="s">
        <v>400</v>
      </c>
      <c r="AD8" s="14" t="s">
        <v>401</v>
      </c>
    </row>
    <row r="9" spans="1:37">
      <c r="D9" s="12" t="s">
        <v>247</v>
      </c>
      <c r="K9" s="11" t="s">
        <v>402</v>
      </c>
      <c r="L9" s="11" t="s">
        <v>403</v>
      </c>
      <c r="M9" s="11" t="s">
        <v>404</v>
      </c>
      <c r="N9" s="11" t="s">
        <v>405</v>
      </c>
      <c r="O9" s="11" t="s">
        <v>406</v>
      </c>
      <c r="Q9" s="11" t="s">
        <v>407</v>
      </c>
      <c r="S9" s="11" t="s">
        <v>408</v>
      </c>
      <c r="U9" s="11" t="s">
        <v>409</v>
      </c>
      <c r="V9" s="11" t="s">
        <v>410</v>
      </c>
      <c r="X9" s="11" t="s">
        <v>411</v>
      </c>
      <c r="Y9" s="11" t="s">
        <v>412</v>
      </c>
      <c r="AA9" s="11" t="s">
        <v>413</v>
      </c>
      <c r="AB9" s="11" t="s">
        <v>414</v>
      </c>
      <c r="AD9" s="14" t="s">
        <v>415</v>
      </c>
    </row>
    <row r="10" spans="1:37">
      <c r="A10" s="11" t="s">
        <v>416</v>
      </c>
      <c r="K10" s="11" t="s">
        <v>417</v>
      </c>
      <c r="L10" s="11" t="s">
        <v>418</v>
      </c>
      <c r="M10" s="11" t="s">
        <v>419</v>
      </c>
      <c r="N10" s="11" t="s">
        <v>420</v>
      </c>
      <c r="O10" s="11" t="s">
        <v>421</v>
      </c>
      <c r="Q10" s="11" t="s">
        <v>422</v>
      </c>
      <c r="S10" s="11" t="s">
        <v>423</v>
      </c>
      <c r="U10" s="11" t="s">
        <v>424</v>
      </c>
      <c r="X10" s="11" t="s">
        <v>425</v>
      </c>
      <c r="Y10" s="11" t="s">
        <v>426</v>
      </c>
      <c r="AA10" s="11" t="s">
        <v>427</v>
      </c>
      <c r="AD10" s="14" t="s">
        <v>428</v>
      </c>
    </row>
    <row r="11" spans="1:37">
      <c r="A11" s="11" t="s">
        <v>429</v>
      </c>
      <c r="K11" s="11" t="s">
        <v>430</v>
      </c>
      <c r="L11" s="11" t="s">
        <v>431</v>
      </c>
      <c r="M11" s="11" t="s">
        <v>432</v>
      </c>
      <c r="N11" s="11" t="s">
        <v>433</v>
      </c>
      <c r="O11" s="11" t="s">
        <v>434</v>
      </c>
      <c r="Q11" s="11" t="s">
        <v>435</v>
      </c>
      <c r="S11" s="11" t="s">
        <v>436</v>
      </c>
      <c r="U11" s="11" t="s">
        <v>437</v>
      </c>
      <c r="X11" s="11" t="s">
        <v>438</v>
      </c>
      <c r="Y11" s="11" t="s">
        <v>439</v>
      </c>
      <c r="AA11" s="11" t="s">
        <v>440</v>
      </c>
    </row>
    <row r="12" spans="1:37">
      <c r="K12" s="11" t="s">
        <v>441</v>
      </c>
      <c r="L12" s="11" t="s">
        <v>442</v>
      </c>
      <c r="M12" s="11" t="s">
        <v>443</v>
      </c>
      <c r="N12" s="11" t="s">
        <v>444</v>
      </c>
      <c r="O12" s="11" t="s">
        <v>445</v>
      </c>
      <c r="Q12" s="11" t="s">
        <v>446</v>
      </c>
      <c r="S12" s="11" t="s">
        <v>447</v>
      </c>
      <c r="U12" s="11" t="s">
        <v>448</v>
      </c>
      <c r="X12" s="11" t="s">
        <v>449</v>
      </c>
      <c r="Y12" s="11" t="s">
        <v>450</v>
      </c>
      <c r="AA12" s="11" t="s">
        <v>451</v>
      </c>
    </row>
    <row r="13" spans="1:37">
      <c r="A13" s="11" t="s">
        <v>452</v>
      </c>
      <c r="K13" s="11" t="s">
        <v>453</v>
      </c>
      <c r="L13" s="11" t="s">
        <v>454</v>
      </c>
      <c r="M13" s="11" t="s">
        <v>455</v>
      </c>
      <c r="N13" s="11" t="s">
        <v>456</v>
      </c>
      <c r="O13" s="11" t="s">
        <v>457</v>
      </c>
      <c r="Q13" s="11" t="s">
        <v>458</v>
      </c>
      <c r="S13" s="11" t="s">
        <v>459</v>
      </c>
      <c r="U13" s="11" t="s">
        <v>460</v>
      </c>
      <c r="X13" s="11" t="s">
        <v>461</v>
      </c>
      <c r="Y13" s="11" t="s">
        <v>462</v>
      </c>
      <c r="AA13" s="11" t="s">
        <v>463</v>
      </c>
    </row>
    <row r="14" spans="1:37">
      <c r="A14" s="16" t="s">
        <v>464</v>
      </c>
      <c r="K14" s="11" t="s">
        <v>465</v>
      </c>
      <c r="L14" s="11" t="s">
        <v>466</v>
      </c>
      <c r="M14" s="11" t="s">
        <v>311</v>
      </c>
      <c r="N14" s="11" t="s">
        <v>467</v>
      </c>
      <c r="O14" s="11" t="s">
        <v>468</v>
      </c>
      <c r="Q14" s="11" t="s">
        <v>469</v>
      </c>
      <c r="S14" s="11" t="s">
        <v>470</v>
      </c>
      <c r="U14" s="11" t="s">
        <v>471</v>
      </c>
      <c r="X14" s="11" t="s">
        <v>472</v>
      </c>
      <c r="AA14" s="11" t="s">
        <v>473</v>
      </c>
    </row>
    <row r="15" spans="1:37">
      <c r="A15" s="16"/>
      <c r="K15" s="11" t="s">
        <v>474</v>
      </c>
      <c r="L15" s="11" t="s">
        <v>475</v>
      </c>
      <c r="M15" s="11" t="s">
        <v>476</v>
      </c>
      <c r="N15" s="11" t="s">
        <v>477</v>
      </c>
      <c r="O15" s="11" t="s">
        <v>478</v>
      </c>
      <c r="Q15" s="11" t="s">
        <v>479</v>
      </c>
      <c r="S15" s="11" t="s">
        <v>480</v>
      </c>
      <c r="U15" s="11" t="s">
        <v>481</v>
      </c>
      <c r="X15" s="11" t="s">
        <v>482</v>
      </c>
      <c r="AA15" s="11" t="s">
        <v>483</v>
      </c>
    </row>
    <row r="16" spans="1:37">
      <c r="A16" s="16"/>
      <c r="K16" s="11" t="s">
        <v>484</v>
      </c>
      <c r="L16" s="11" t="s">
        <v>485</v>
      </c>
      <c r="M16" s="11" t="s">
        <v>353</v>
      </c>
      <c r="N16" s="11" t="s">
        <v>486</v>
      </c>
      <c r="O16" s="11" t="s">
        <v>487</v>
      </c>
      <c r="S16" s="11" t="s">
        <v>488</v>
      </c>
      <c r="U16" s="11" t="s">
        <v>489</v>
      </c>
      <c r="X16" s="11" t="s">
        <v>490</v>
      </c>
    </row>
    <row r="17" spans="1:24" ht="13.5">
      <c r="A17" s="396" t="s">
        <v>491</v>
      </c>
      <c r="K17" s="11" t="s">
        <v>492</v>
      </c>
      <c r="L17" s="11" t="s">
        <v>493</v>
      </c>
      <c r="M17" s="11" t="s">
        <v>494</v>
      </c>
      <c r="N17" s="11" t="s">
        <v>495</v>
      </c>
      <c r="O17" s="11" t="s">
        <v>496</v>
      </c>
      <c r="S17" s="11" t="s">
        <v>497</v>
      </c>
      <c r="U17" s="11" t="s">
        <v>498</v>
      </c>
      <c r="X17" s="11" t="s">
        <v>499</v>
      </c>
    </row>
    <row r="18" spans="1:24">
      <c r="A18" s="393" t="s">
        <v>500</v>
      </c>
      <c r="K18" s="11" t="s">
        <v>501</v>
      </c>
      <c r="L18" s="11" t="s">
        <v>502</v>
      </c>
      <c r="M18" s="11" t="s">
        <v>503</v>
      </c>
      <c r="N18" s="11" t="s">
        <v>504</v>
      </c>
      <c r="O18" s="11" t="s">
        <v>505</v>
      </c>
      <c r="S18" s="11" t="s">
        <v>506</v>
      </c>
      <c r="U18" s="11" t="s">
        <v>507</v>
      </c>
      <c r="X18" s="11" t="s">
        <v>508</v>
      </c>
    </row>
    <row r="19" spans="1:24">
      <c r="A19" s="393" t="s">
        <v>509</v>
      </c>
      <c r="K19" s="11" t="s">
        <v>510</v>
      </c>
      <c r="L19" s="11" t="s">
        <v>511</v>
      </c>
      <c r="M19" s="11" t="s">
        <v>512</v>
      </c>
      <c r="N19" s="11" t="s">
        <v>513</v>
      </c>
      <c r="O19" s="11" t="s">
        <v>514</v>
      </c>
      <c r="S19" s="11" t="s">
        <v>515</v>
      </c>
      <c r="U19" s="11" t="s">
        <v>516</v>
      </c>
      <c r="X19" s="11" t="s">
        <v>517</v>
      </c>
    </row>
    <row r="20" spans="1:24">
      <c r="A20" s="393" t="s">
        <v>518</v>
      </c>
      <c r="K20" s="11" t="s">
        <v>519</v>
      </c>
      <c r="L20" s="11" t="s">
        <v>520</v>
      </c>
      <c r="M20" s="11" t="s">
        <v>521</v>
      </c>
      <c r="N20" s="11" t="s">
        <v>522</v>
      </c>
      <c r="O20" s="11" t="s">
        <v>523</v>
      </c>
      <c r="S20" s="11" t="s">
        <v>524</v>
      </c>
      <c r="X20" s="11" t="s">
        <v>525</v>
      </c>
    </row>
    <row r="21" spans="1:24">
      <c r="A21" s="393" t="s">
        <v>526</v>
      </c>
      <c r="K21" s="11" t="s">
        <v>527</v>
      </c>
      <c r="L21" s="11" t="s">
        <v>528</v>
      </c>
      <c r="M21" s="11" t="s">
        <v>334</v>
      </c>
      <c r="N21" s="11" t="s">
        <v>529</v>
      </c>
      <c r="O21" s="11" t="s">
        <v>530</v>
      </c>
      <c r="S21" s="11" t="s">
        <v>531</v>
      </c>
    </row>
    <row r="22" spans="1:24">
      <c r="A22" s="394" t="s">
        <v>532</v>
      </c>
      <c r="K22" s="11" t="s">
        <v>533</v>
      </c>
      <c r="L22" s="11" t="s">
        <v>534</v>
      </c>
      <c r="M22" s="11" t="s">
        <v>535</v>
      </c>
      <c r="N22" s="11" t="s">
        <v>536</v>
      </c>
      <c r="O22" s="11" t="s">
        <v>537</v>
      </c>
      <c r="S22" s="11" t="s">
        <v>538</v>
      </c>
    </row>
    <row r="23" spans="1:24">
      <c r="A23" s="393" t="s">
        <v>539</v>
      </c>
      <c r="K23" s="11" t="s">
        <v>540</v>
      </c>
      <c r="L23" s="11" t="s">
        <v>541</v>
      </c>
      <c r="M23" s="11" t="s">
        <v>283</v>
      </c>
      <c r="N23" s="11" t="s">
        <v>542</v>
      </c>
      <c r="O23" s="11" t="s">
        <v>543</v>
      </c>
      <c r="S23" s="11" t="s">
        <v>544</v>
      </c>
    </row>
    <row r="24" spans="1:24">
      <c r="A24" s="393" t="s">
        <v>545</v>
      </c>
      <c r="K24" s="11" t="s">
        <v>546</v>
      </c>
      <c r="L24" s="11" t="s">
        <v>547</v>
      </c>
      <c r="M24" s="11" t="s">
        <v>548</v>
      </c>
      <c r="N24" s="11" t="s">
        <v>549</v>
      </c>
      <c r="O24" s="11" t="s">
        <v>550</v>
      </c>
      <c r="S24" s="11" t="s">
        <v>551</v>
      </c>
    </row>
    <row r="25" spans="1:24">
      <c r="A25" s="393" t="s">
        <v>223</v>
      </c>
      <c r="K25" s="11" t="s">
        <v>552</v>
      </c>
      <c r="L25" s="11" t="s">
        <v>553</v>
      </c>
      <c r="M25" s="11" t="s">
        <v>554</v>
      </c>
      <c r="N25" s="11" t="s">
        <v>555</v>
      </c>
      <c r="O25" s="11" t="s">
        <v>556</v>
      </c>
      <c r="S25" s="11" t="s">
        <v>557</v>
      </c>
    </row>
    <row r="26" spans="1:24">
      <c r="A26" s="393" t="s">
        <v>558</v>
      </c>
      <c r="K26" s="11" t="s">
        <v>559</v>
      </c>
      <c r="L26" s="11" t="s">
        <v>560</v>
      </c>
      <c r="N26" s="11" t="s">
        <v>561</v>
      </c>
      <c r="O26" s="11" t="s">
        <v>562</v>
      </c>
      <c r="S26" s="11" t="s">
        <v>563</v>
      </c>
    </row>
    <row r="27" spans="1:24">
      <c r="A27" s="393" t="s">
        <v>564</v>
      </c>
      <c r="K27" s="11" t="s">
        <v>565</v>
      </c>
      <c r="L27" s="11" t="s">
        <v>566</v>
      </c>
      <c r="N27" s="11" t="s">
        <v>567</v>
      </c>
      <c r="O27" s="11" t="s">
        <v>568</v>
      </c>
      <c r="S27" s="11" t="s">
        <v>569</v>
      </c>
    </row>
    <row r="28" spans="1:24">
      <c r="A28" s="393" t="s">
        <v>570</v>
      </c>
      <c r="K28" s="11" t="s">
        <v>571</v>
      </c>
      <c r="L28" s="11" t="s">
        <v>572</v>
      </c>
      <c r="N28" s="11" t="s">
        <v>573</v>
      </c>
      <c r="O28" s="11" t="s">
        <v>574</v>
      </c>
      <c r="S28" s="11" t="s">
        <v>575</v>
      </c>
    </row>
    <row r="29" spans="1:24">
      <c r="A29" s="393" t="s">
        <v>576</v>
      </c>
      <c r="K29" s="11" t="s">
        <v>577</v>
      </c>
      <c r="L29" s="11" t="s">
        <v>578</v>
      </c>
      <c r="N29" s="11" t="s">
        <v>332</v>
      </c>
      <c r="O29" s="11" t="s">
        <v>579</v>
      </c>
      <c r="S29" s="11" t="s">
        <v>580</v>
      </c>
    </row>
    <row r="30" spans="1:24" ht="13.5">
      <c r="A30" s="395" t="s">
        <v>581</v>
      </c>
      <c r="K30" s="11" t="s">
        <v>582</v>
      </c>
      <c r="L30" s="11" t="s">
        <v>583</v>
      </c>
      <c r="N30" s="11" t="s">
        <v>584</v>
      </c>
      <c r="O30" s="11" t="s">
        <v>585</v>
      </c>
      <c r="S30" s="11" t="s">
        <v>586</v>
      </c>
    </row>
    <row r="31" spans="1:24" ht="13.5">
      <c r="A31" s="395" t="s">
        <v>587</v>
      </c>
      <c r="K31" s="11" t="s">
        <v>588</v>
      </c>
      <c r="L31" s="11" t="s">
        <v>589</v>
      </c>
      <c r="N31" s="11" t="s">
        <v>590</v>
      </c>
      <c r="O31" s="11" t="s">
        <v>591</v>
      </c>
      <c r="S31" s="11" t="s">
        <v>592</v>
      </c>
    </row>
    <row r="32" spans="1:24" ht="13.5">
      <c r="A32" s="395" t="s">
        <v>593</v>
      </c>
      <c r="K32" s="11" t="s">
        <v>594</v>
      </c>
      <c r="L32" s="11" t="s">
        <v>595</v>
      </c>
      <c r="N32" s="11" t="s">
        <v>596</v>
      </c>
      <c r="O32" s="11" t="s">
        <v>597</v>
      </c>
      <c r="S32" s="11" t="s">
        <v>598</v>
      </c>
    </row>
    <row r="33" spans="1:19" ht="13.5">
      <c r="A33" s="395" t="s">
        <v>599</v>
      </c>
      <c r="K33" s="11" t="s">
        <v>600</v>
      </c>
      <c r="L33" s="11" t="s">
        <v>601</v>
      </c>
      <c r="N33" s="11" t="s">
        <v>602</v>
      </c>
      <c r="O33" s="11" t="s">
        <v>603</v>
      </c>
      <c r="S33" s="11" t="s">
        <v>604</v>
      </c>
    </row>
    <row r="34" spans="1:19" ht="13.5">
      <c r="A34" s="395" t="s">
        <v>605</v>
      </c>
      <c r="L34" s="11" t="s">
        <v>606</v>
      </c>
      <c r="N34" s="11" t="s">
        <v>607</v>
      </c>
      <c r="O34" s="11" t="s">
        <v>608</v>
      </c>
      <c r="S34" s="11" t="s">
        <v>609</v>
      </c>
    </row>
    <row r="35" spans="1:19" ht="13.5">
      <c r="A35" s="395" t="s">
        <v>610</v>
      </c>
      <c r="L35" s="11" t="s">
        <v>611</v>
      </c>
      <c r="N35" s="11" t="s">
        <v>612</v>
      </c>
      <c r="O35" s="11" t="s">
        <v>613</v>
      </c>
      <c r="S35" s="11" t="s">
        <v>614</v>
      </c>
    </row>
    <row r="36" spans="1:19">
      <c r="L36" s="11" t="s">
        <v>615</v>
      </c>
      <c r="N36" s="11" t="s">
        <v>616</v>
      </c>
      <c r="O36" s="11" t="s">
        <v>617</v>
      </c>
      <c r="S36" s="11" t="s">
        <v>618</v>
      </c>
    </row>
    <row r="37" spans="1:19">
      <c r="L37" s="11" t="s">
        <v>619</v>
      </c>
      <c r="N37" s="11" t="s">
        <v>620</v>
      </c>
      <c r="O37" s="11" t="s">
        <v>621</v>
      </c>
      <c r="S37" s="11" t="s">
        <v>622</v>
      </c>
    </row>
    <row r="38" spans="1:19">
      <c r="L38" s="11" t="s">
        <v>623</v>
      </c>
      <c r="N38" s="11" t="s">
        <v>624</v>
      </c>
      <c r="O38" s="11" t="s">
        <v>625</v>
      </c>
      <c r="S38" s="11" t="s">
        <v>626</v>
      </c>
    </row>
    <row r="39" spans="1:19">
      <c r="L39" s="11" t="s">
        <v>627</v>
      </c>
      <c r="N39" s="11" t="s">
        <v>628</v>
      </c>
      <c r="O39" s="11" t="s">
        <v>629</v>
      </c>
      <c r="S39" s="11" t="s">
        <v>630</v>
      </c>
    </row>
    <row r="40" spans="1:19">
      <c r="L40" s="11" t="s">
        <v>631</v>
      </c>
      <c r="N40" s="11" t="s">
        <v>632</v>
      </c>
      <c r="O40" s="11" t="s">
        <v>633</v>
      </c>
      <c r="S40" s="11" t="s">
        <v>634</v>
      </c>
    </row>
    <row r="41" spans="1:19">
      <c r="L41" s="11" t="s">
        <v>635</v>
      </c>
      <c r="N41" s="11" t="s">
        <v>636</v>
      </c>
      <c r="O41" s="11" t="s">
        <v>637</v>
      </c>
      <c r="S41" s="11" t="s">
        <v>638</v>
      </c>
    </row>
    <row r="42" spans="1:19">
      <c r="L42" s="11" t="s">
        <v>639</v>
      </c>
      <c r="N42" s="11" t="s">
        <v>640</v>
      </c>
      <c r="O42" s="11" t="s">
        <v>641</v>
      </c>
      <c r="S42" s="11" t="s">
        <v>642</v>
      </c>
    </row>
    <row r="43" spans="1:19">
      <c r="L43" s="11" t="s">
        <v>643</v>
      </c>
      <c r="N43" s="11" t="s">
        <v>644</v>
      </c>
      <c r="O43" s="11" t="s">
        <v>645</v>
      </c>
      <c r="S43" s="11" t="s">
        <v>646</v>
      </c>
    </row>
    <row r="44" spans="1:19">
      <c r="L44" s="11" t="s">
        <v>647</v>
      </c>
      <c r="N44" s="11" t="s">
        <v>648</v>
      </c>
      <c r="O44" s="11" t="s">
        <v>649</v>
      </c>
      <c r="S44" s="11" t="s">
        <v>650</v>
      </c>
    </row>
    <row r="45" spans="1:19">
      <c r="L45" s="11" t="s">
        <v>651</v>
      </c>
      <c r="N45" s="11" t="s">
        <v>652</v>
      </c>
      <c r="O45" s="11" t="s">
        <v>498</v>
      </c>
    </row>
    <row r="46" spans="1:19">
      <c r="L46" s="11" t="s">
        <v>653</v>
      </c>
      <c r="N46" s="11" t="s">
        <v>654</v>
      </c>
      <c r="O46" s="11" t="s">
        <v>655</v>
      </c>
    </row>
    <row r="47" spans="1:19">
      <c r="L47" s="11" t="s">
        <v>656</v>
      </c>
      <c r="N47" s="11" t="s">
        <v>657</v>
      </c>
      <c r="O47" s="11" t="s">
        <v>658</v>
      </c>
    </row>
    <row r="48" spans="1:19">
      <c r="L48" s="11" t="s">
        <v>659</v>
      </c>
      <c r="N48" s="11" t="s">
        <v>660</v>
      </c>
      <c r="O48" s="11" t="s">
        <v>661</v>
      </c>
    </row>
    <row r="49" spans="12:15">
      <c r="L49" s="11" t="s">
        <v>662</v>
      </c>
      <c r="N49" s="11" t="s">
        <v>663</v>
      </c>
      <c r="O49" s="11" t="s">
        <v>664</v>
      </c>
    </row>
    <row r="50" spans="12:15">
      <c r="L50" s="11" t="s">
        <v>665</v>
      </c>
      <c r="N50" s="11" t="s">
        <v>666</v>
      </c>
      <c r="O50" s="11" t="s">
        <v>667</v>
      </c>
    </row>
    <row r="51" spans="12:15">
      <c r="L51" s="11" t="s">
        <v>668</v>
      </c>
      <c r="N51" s="11" t="s">
        <v>669</v>
      </c>
      <c r="O51" s="11" t="s">
        <v>670</v>
      </c>
    </row>
    <row r="52" spans="12:15">
      <c r="L52" s="11" t="s">
        <v>671</v>
      </c>
      <c r="N52" s="11" t="s">
        <v>672</v>
      </c>
      <c r="O52" s="11" t="s">
        <v>673</v>
      </c>
    </row>
    <row r="53" spans="12:15">
      <c r="L53" s="11" t="s">
        <v>674</v>
      </c>
      <c r="N53" s="11" t="s">
        <v>675</v>
      </c>
      <c r="O53" s="11" t="s">
        <v>676</v>
      </c>
    </row>
    <row r="54" spans="12:15">
      <c r="L54" s="11" t="s">
        <v>677</v>
      </c>
      <c r="N54" s="11" t="s">
        <v>678</v>
      </c>
      <c r="O54" s="11" t="s">
        <v>679</v>
      </c>
    </row>
    <row r="55" spans="12:15">
      <c r="L55" s="11" t="s">
        <v>680</v>
      </c>
      <c r="N55" s="11" t="s">
        <v>681</v>
      </c>
      <c r="O55" s="11" t="s">
        <v>682</v>
      </c>
    </row>
    <row r="56" spans="12:15">
      <c r="L56" s="11" t="s">
        <v>683</v>
      </c>
      <c r="N56" s="11" t="s">
        <v>684</v>
      </c>
    </row>
    <row r="57" spans="12:15">
      <c r="L57" s="11" t="s">
        <v>505</v>
      </c>
      <c r="N57" s="11" t="s">
        <v>685</v>
      </c>
    </row>
    <row r="58" spans="12:15">
      <c r="L58" s="11" t="s">
        <v>686</v>
      </c>
      <c r="N58" s="11" t="s">
        <v>687</v>
      </c>
    </row>
    <row r="59" spans="12:15">
      <c r="L59" s="11" t="s">
        <v>688</v>
      </c>
      <c r="N59" s="11" t="s">
        <v>689</v>
      </c>
    </row>
    <row r="60" spans="12:15">
      <c r="L60" s="11" t="s">
        <v>690</v>
      </c>
      <c r="N60" s="11" t="s">
        <v>691</v>
      </c>
    </row>
    <row r="61" spans="12:15">
      <c r="L61" s="11" t="s">
        <v>692</v>
      </c>
      <c r="N61" s="11" t="s">
        <v>693</v>
      </c>
    </row>
    <row r="62" spans="12:15">
      <c r="L62" s="11" t="s">
        <v>694</v>
      </c>
      <c r="N62" s="11" t="s">
        <v>695</v>
      </c>
    </row>
    <row r="63" spans="12:15">
      <c r="L63" s="11" t="s">
        <v>696</v>
      </c>
      <c r="N63" s="11" t="s">
        <v>697</v>
      </c>
    </row>
    <row r="64" spans="12:15">
      <c r="L64" s="11" t="s">
        <v>555</v>
      </c>
      <c r="N64" s="11" t="s">
        <v>698</v>
      </c>
    </row>
    <row r="65" spans="12:14">
      <c r="L65" s="11" t="s">
        <v>699</v>
      </c>
      <c r="N65" s="11" t="s">
        <v>700</v>
      </c>
    </row>
    <row r="66" spans="12:14">
      <c r="L66" s="11" t="s">
        <v>573</v>
      </c>
      <c r="N66" s="11" t="s">
        <v>649</v>
      </c>
    </row>
    <row r="67" spans="12:14">
      <c r="L67" s="11" t="s">
        <v>701</v>
      </c>
      <c r="N67" s="11" t="s">
        <v>702</v>
      </c>
    </row>
    <row r="68" spans="12:14">
      <c r="L68" s="11" t="s">
        <v>703</v>
      </c>
      <c r="N68" s="11" t="s">
        <v>704</v>
      </c>
    </row>
    <row r="69" spans="12:14">
      <c r="L69" s="11" t="s">
        <v>705</v>
      </c>
      <c r="N69" s="11" t="s">
        <v>706</v>
      </c>
    </row>
    <row r="70" spans="12:14">
      <c r="L70" s="11" t="s">
        <v>707</v>
      </c>
      <c r="N70" s="11" t="s">
        <v>708</v>
      </c>
    </row>
    <row r="71" spans="12:14">
      <c r="L71" s="11" t="s">
        <v>709</v>
      </c>
      <c r="N71" s="11" t="s">
        <v>710</v>
      </c>
    </row>
    <row r="72" spans="12:14">
      <c r="L72" s="11" t="s">
        <v>711</v>
      </c>
      <c r="N72" s="11" t="s">
        <v>712</v>
      </c>
    </row>
    <row r="73" spans="12:14">
      <c r="L73" s="11" t="s">
        <v>713</v>
      </c>
      <c r="N73" s="11" t="s">
        <v>714</v>
      </c>
    </row>
    <row r="74" spans="12:14">
      <c r="L74" s="11" t="s">
        <v>715</v>
      </c>
      <c r="N74" s="11" t="s">
        <v>716</v>
      </c>
    </row>
    <row r="75" spans="12:14">
      <c r="L75" s="11" t="s">
        <v>717</v>
      </c>
      <c r="N75" s="11" t="s">
        <v>718</v>
      </c>
    </row>
    <row r="76" spans="12:14">
      <c r="L76" s="11" t="s">
        <v>719</v>
      </c>
      <c r="N76" s="11" t="s">
        <v>720</v>
      </c>
    </row>
    <row r="77" spans="12:14">
      <c r="L77" s="11" t="s">
        <v>721</v>
      </c>
      <c r="N77" s="11" t="s">
        <v>722</v>
      </c>
    </row>
    <row r="78" spans="12:14">
      <c r="L78" s="11" t="s">
        <v>723</v>
      </c>
      <c r="N78" s="11" t="s">
        <v>724</v>
      </c>
    </row>
    <row r="79" spans="12:14">
      <c r="L79" s="11" t="s">
        <v>725</v>
      </c>
      <c r="N79" s="11" t="s">
        <v>726</v>
      </c>
    </row>
    <row r="80" spans="12:14">
      <c r="L80" s="11" t="s">
        <v>590</v>
      </c>
      <c r="N80" s="11" t="s">
        <v>727</v>
      </c>
    </row>
    <row r="81" spans="12:14">
      <c r="L81" s="11" t="s">
        <v>728</v>
      </c>
      <c r="N81" s="11" t="s">
        <v>729</v>
      </c>
    </row>
    <row r="82" spans="12:14">
      <c r="L82" s="11" t="s">
        <v>730</v>
      </c>
      <c r="N82" s="11" t="s">
        <v>731</v>
      </c>
    </row>
    <row r="83" spans="12:14">
      <c r="L83" s="11" t="s">
        <v>732</v>
      </c>
      <c r="N83" s="11" t="s">
        <v>733</v>
      </c>
    </row>
    <row r="84" spans="12:14">
      <c r="L84" s="11" t="s">
        <v>734</v>
      </c>
    </row>
    <row r="85" spans="12:14">
      <c r="L85" s="11" t="s">
        <v>735</v>
      </c>
    </row>
    <row r="86" spans="12:14">
      <c r="L86" s="11" t="s">
        <v>736</v>
      </c>
    </row>
    <row r="87" spans="12:14">
      <c r="L87" s="11" t="s">
        <v>737</v>
      </c>
    </row>
    <row r="88" spans="12:14">
      <c r="L88" s="11" t="s">
        <v>738</v>
      </c>
    </row>
    <row r="89" spans="12:14">
      <c r="L89" s="11" t="s">
        <v>739</v>
      </c>
    </row>
    <row r="90" spans="12:14">
      <c r="L90" s="11" t="s">
        <v>740</v>
      </c>
    </row>
    <row r="91" spans="12:14">
      <c r="L91" s="11" t="s">
        <v>741</v>
      </c>
    </row>
    <row r="92" spans="12:14">
      <c r="L92" s="11" t="s">
        <v>742</v>
      </c>
    </row>
    <row r="93" spans="12:14">
      <c r="L93" s="11" t="s">
        <v>743</v>
      </c>
    </row>
    <row r="94" spans="12:14">
      <c r="L94" s="11" t="s">
        <v>744</v>
      </c>
    </row>
    <row r="95" spans="12:14">
      <c r="L95" s="11" t="s">
        <v>745</v>
      </c>
    </row>
    <row r="96" spans="12:14">
      <c r="L96" s="11" t="s">
        <v>746</v>
      </c>
    </row>
    <row r="97" spans="12:12">
      <c r="L97" s="11" t="s">
        <v>747</v>
      </c>
    </row>
    <row r="98" spans="12:12">
      <c r="L98" s="11" t="s">
        <v>748</v>
      </c>
    </row>
    <row r="99" spans="12:12">
      <c r="L99" s="11" t="s">
        <v>749</v>
      </c>
    </row>
    <row r="100" spans="12:12">
      <c r="L100" s="11" t="s">
        <v>750</v>
      </c>
    </row>
    <row r="101" spans="12:12">
      <c r="L101" s="11" t="s">
        <v>751</v>
      </c>
    </row>
    <row r="102" spans="12:12">
      <c r="L102" s="11" t="s">
        <v>752</v>
      </c>
    </row>
    <row r="103" spans="12:12">
      <c r="L103" s="11" t="s">
        <v>753</v>
      </c>
    </row>
    <row r="104" spans="12:12">
      <c r="L104" s="11" t="s">
        <v>754</v>
      </c>
    </row>
    <row r="105" spans="12:12">
      <c r="L105" s="11" t="s">
        <v>755</v>
      </c>
    </row>
    <row r="106" spans="12:12">
      <c r="L106" s="11" t="s">
        <v>756</v>
      </c>
    </row>
    <row r="107" spans="12:12">
      <c r="L107" s="11" t="s">
        <v>757</v>
      </c>
    </row>
    <row r="108" spans="12:12">
      <c r="L108" s="11" t="s">
        <v>758</v>
      </c>
    </row>
    <row r="109" spans="12:12">
      <c r="L109" s="11" t="s">
        <v>759</v>
      </c>
    </row>
    <row r="110" spans="12:12">
      <c r="L110" s="11" t="s">
        <v>657</v>
      </c>
    </row>
    <row r="111" spans="12:12">
      <c r="L111" s="11" t="s">
        <v>760</v>
      </c>
    </row>
    <row r="112" spans="12:12">
      <c r="L112" s="11" t="s">
        <v>761</v>
      </c>
    </row>
    <row r="113" spans="12:12">
      <c r="L113" s="11" t="s">
        <v>762</v>
      </c>
    </row>
    <row r="114" spans="12:12">
      <c r="L114" s="11" t="s">
        <v>763</v>
      </c>
    </row>
    <row r="115" spans="12:12">
      <c r="L115" s="11" t="s">
        <v>764</v>
      </c>
    </row>
    <row r="116" spans="12:12">
      <c r="L116" s="11" t="s">
        <v>765</v>
      </c>
    </row>
    <row r="117" spans="12:12">
      <c r="L117" s="11" t="s">
        <v>603</v>
      </c>
    </row>
    <row r="118" spans="12:12">
      <c r="L118" s="11" t="s">
        <v>766</v>
      </c>
    </row>
    <row r="119" spans="12:12">
      <c r="L119" s="11" t="s">
        <v>767</v>
      </c>
    </row>
    <row r="120" spans="12:12">
      <c r="L120" s="11" t="s">
        <v>768</v>
      </c>
    </row>
    <row r="121" spans="12:12">
      <c r="L121" s="11" t="s">
        <v>769</v>
      </c>
    </row>
    <row r="122" spans="12:12">
      <c r="L122" s="11" t="s">
        <v>770</v>
      </c>
    </row>
    <row r="123" spans="12:12">
      <c r="L123" s="11" t="s">
        <v>771</v>
      </c>
    </row>
    <row r="124" spans="12:12">
      <c r="L124" s="11" t="s">
        <v>772</v>
      </c>
    </row>
    <row r="125" spans="12:12">
      <c r="L125" s="11" t="s">
        <v>773</v>
      </c>
    </row>
    <row r="126" spans="12:12">
      <c r="L126" s="11" t="s">
        <v>700</v>
      </c>
    </row>
    <row r="127" spans="12:12">
      <c r="L127" s="11" t="s">
        <v>774</v>
      </c>
    </row>
    <row r="128" spans="12:12">
      <c r="L128" s="11" t="s">
        <v>775</v>
      </c>
    </row>
    <row r="129" spans="12:12">
      <c r="L129" s="11" t="s">
        <v>637</v>
      </c>
    </row>
    <row r="130" spans="12:12">
      <c r="L130" s="11" t="s">
        <v>559</v>
      </c>
    </row>
    <row r="131" spans="12:12">
      <c r="L131" s="11" t="s">
        <v>776</v>
      </c>
    </row>
    <row r="132" spans="12:12">
      <c r="L132" s="11" t="s">
        <v>777</v>
      </c>
    </row>
    <row r="133" spans="12:12">
      <c r="L133" s="11" t="s">
        <v>778</v>
      </c>
    </row>
    <row r="134" spans="12:12">
      <c r="L134" s="11" t="s">
        <v>779</v>
      </c>
    </row>
    <row r="135" spans="12:12">
      <c r="L135" s="11" t="s">
        <v>780</v>
      </c>
    </row>
    <row r="136" spans="12:12">
      <c r="L136" s="11" t="s">
        <v>781</v>
      </c>
    </row>
    <row r="137" spans="12:12">
      <c r="L137" s="11" t="s">
        <v>782</v>
      </c>
    </row>
    <row r="138" spans="12:12">
      <c r="L138" s="11" t="s">
        <v>783</v>
      </c>
    </row>
    <row r="139" spans="12:12">
      <c r="L139" s="11" t="s">
        <v>784</v>
      </c>
    </row>
    <row r="140" spans="12:12">
      <c r="L140" s="11" t="s">
        <v>785</v>
      </c>
    </row>
    <row r="141" spans="12:12">
      <c r="L141" s="11" t="s">
        <v>786</v>
      </c>
    </row>
    <row r="142" spans="12:12">
      <c r="L142" s="11" t="s">
        <v>787</v>
      </c>
    </row>
    <row r="143" spans="12:12">
      <c r="L143" s="11" t="s">
        <v>788</v>
      </c>
    </row>
    <row r="144" spans="12:12">
      <c r="L144" s="11" t="s">
        <v>789</v>
      </c>
    </row>
    <row r="145" spans="12:12">
      <c r="L145" s="11" t="s">
        <v>790</v>
      </c>
    </row>
    <row r="146" spans="12:12">
      <c r="L146" s="11" t="s">
        <v>791</v>
      </c>
    </row>
    <row r="147" spans="12:12">
      <c r="L147" s="11" t="s">
        <v>792</v>
      </c>
    </row>
    <row r="148" spans="12:12">
      <c r="L148" s="11" t="s">
        <v>793</v>
      </c>
    </row>
    <row r="149" spans="12:12">
      <c r="L149" s="11" t="s">
        <v>794</v>
      </c>
    </row>
    <row r="150" spans="12:12">
      <c r="L150" s="11" t="s">
        <v>795</v>
      </c>
    </row>
    <row r="151" spans="12:12">
      <c r="L151" s="11" t="s">
        <v>796</v>
      </c>
    </row>
    <row r="152" spans="12:12">
      <c r="L152" s="11" t="s">
        <v>797</v>
      </c>
    </row>
    <row r="153" spans="12:12">
      <c r="L153" s="11" t="s">
        <v>798</v>
      </c>
    </row>
    <row r="154" spans="12:12">
      <c r="L154" s="11" t="s">
        <v>799</v>
      </c>
    </row>
    <row r="155" spans="12:12">
      <c r="L155" s="11" t="s">
        <v>800</v>
      </c>
    </row>
    <row r="156" spans="12:12">
      <c r="L156" s="11" t="s">
        <v>801</v>
      </c>
    </row>
    <row r="157" spans="12:12">
      <c r="L157" s="11" t="s">
        <v>802</v>
      </c>
    </row>
    <row r="158" spans="12:12">
      <c r="L158" s="11" t="s">
        <v>803</v>
      </c>
    </row>
    <row r="159" spans="12:12">
      <c r="L159" s="11" t="s">
        <v>804</v>
      </c>
    </row>
    <row r="160" spans="12:12">
      <c r="L160" s="11" t="s">
        <v>805</v>
      </c>
    </row>
    <row r="161" spans="12:12">
      <c r="L161" s="11" t="s">
        <v>806</v>
      </c>
    </row>
    <row r="162" spans="12:12">
      <c r="L162" s="11" t="s">
        <v>807</v>
      </c>
    </row>
    <row r="163" spans="12:12">
      <c r="L163" s="11" t="s">
        <v>808</v>
      </c>
    </row>
    <row r="164" spans="12:12" ht="18">
      <c r="L164" s="17"/>
    </row>
  </sheetData>
  <sheetProtection sheet="1" objects="1" scenarios="1"/>
  <phoneticPr fontId="9"/>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K163"/>
  <sheetViews>
    <sheetView workbookViewId="0">
      <selection activeCell="G7" sqref="G7"/>
    </sheetView>
  </sheetViews>
  <sheetFormatPr defaultColWidth="23" defaultRowHeight="12.5"/>
  <cols>
    <col min="1" max="1" width="11.08203125" style="1" customWidth="1"/>
    <col min="2" max="2" width="20.5" style="1" customWidth="1"/>
    <col min="3" max="3" width="11.75" style="1" customWidth="1"/>
    <col min="4" max="4" width="16.75" style="1" customWidth="1"/>
    <col min="5" max="6" width="23" style="1"/>
    <col min="7" max="7" width="14.25" style="1" customWidth="1"/>
    <col min="8" max="8" width="23" style="1"/>
    <col min="9" max="9" width="3.25" style="1" customWidth="1"/>
    <col min="10" max="10" width="23" style="1"/>
    <col min="11" max="11" width="27.75" style="1" customWidth="1"/>
    <col min="12" max="12" width="24.5" style="1" customWidth="1"/>
    <col min="13" max="13" width="27.25" style="1" customWidth="1"/>
    <col min="14" max="21" width="23" style="1"/>
    <col min="22" max="22" width="19.25" style="1" customWidth="1"/>
    <col min="23" max="16384" width="23" style="1"/>
  </cols>
  <sheetData>
    <row r="1" spans="1:37" ht="16.5">
      <c r="A1" s="5" t="s">
        <v>809</v>
      </c>
      <c r="B1" s="4" t="s">
        <v>810</v>
      </c>
      <c r="C1" s="3" t="s">
        <v>811</v>
      </c>
      <c r="D1" s="3" t="s">
        <v>812</v>
      </c>
      <c r="E1" s="3" t="s">
        <v>813</v>
      </c>
      <c r="F1" s="3" t="s">
        <v>814</v>
      </c>
      <c r="G1" s="3" t="s">
        <v>815</v>
      </c>
      <c r="H1" s="3" t="s">
        <v>816</v>
      </c>
      <c r="J1" s="2" t="s">
        <v>817</v>
      </c>
      <c r="K1" s="2" t="s">
        <v>818</v>
      </c>
      <c r="L1" s="2" t="s">
        <v>819</v>
      </c>
      <c r="M1" s="2" t="s">
        <v>820</v>
      </c>
      <c r="N1" s="2" t="s">
        <v>821</v>
      </c>
      <c r="O1" s="2" t="s">
        <v>822</v>
      </c>
      <c r="P1" s="2" t="s">
        <v>823</v>
      </c>
      <c r="Q1" s="2" t="s">
        <v>824</v>
      </c>
      <c r="R1" s="2" t="s">
        <v>825</v>
      </c>
      <c r="S1" s="2" t="s">
        <v>826</v>
      </c>
      <c r="T1" s="2" t="s">
        <v>827</v>
      </c>
      <c r="U1" s="2" t="s">
        <v>828</v>
      </c>
      <c r="V1" s="2" t="s">
        <v>829</v>
      </c>
      <c r="W1" s="2" t="s">
        <v>830</v>
      </c>
      <c r="X1" s="2" t="s">
        <v>831</v>
      </c>
      <c r="Y1" s="2" t="s">
        <v>832</v>
      </c>
      <c r="Z1" s="2" t="s">
        <v>833</v>
      </c>
      <c r="AA1" s="2" t="s">
        <v>834</v>
      </c>
      <c r="AB1" s="2" t="s">
        <v>835</v>
      </c>
      <c r="AC1" s="2" t="s">
        <v>815</v>
      </c>
      <c r="AD1" s="2" t="s">
        <v>836</v>
      </c>
      <c r="AE1" s="2" t="s">
        <v>837</v>
      </c>
      <c r="AF1" s="2" t="s">
        <v>838</v>
      </c>
      <c r="AG1" s="2" t="s">
        <v>839</v>
      </c>
      <c r="AH1" s="2" t="s">
        <v>840</v>
      </c>
      <c r="AI1" s="2" t="s">
        <v>841</v>
      </c>
      <c r="AJ1" s="2" t="s">
        <v>842</v>
      </c>
      <c r="AK1" s="2"/>
    </row>
    <row r="2" spans="1:37" ht="16.5">
      <c r="A2" s="1" t="s">
        <v>843</v>
      </c>
      <c r="B2" s="3" t="s">
        <v>811</v>
      </c>
      <c r="C2" s="2" t="s">
        <v>817</v>
      </c>
      <c r="D2" s="2" t="s">
        <v>818</v>
      </c>
      <c r="E2" s="2" t="s">
        <v>826</v>
      </c>
      <c r="F2" s="2" t="s">
        <v>830</v>
      </c>
      <c r="G2" s="2" t="s">
        <v>815</v>
      </c>
      <c r="H2" s="2" t="s">
        <v>841</v>
      </c>
      <c r="J2" s="1" t="s">
        <v>844</v>
      </c>
      <c r="K2" s="1" t="s">
        <v>845</v>
      </c>
      <c r="L2" s="1" t="s">
        <v>846</v>
      </c>
      <c r="M2" s="1" t="s">
        <v>847</v>
      </c>
      <c r="N2" s="1" t="s">
        <v>848</v>
      </c>
      <c r="O2" s="1" t="s">
        <v>849</v>
      </c>
      <c r="P2" s="1" t="s">
        <v>850</v>
      </c>
      <c r="Q2" s="1" t="s">
        <v>851</v>
      </c>
      <c r="R2" s="1" t="s">
        <v>852</v>
      </c>
      <c r="S2" s="1" t="s">
        <v>853</v>
      </c>
      <c r="T2" s="1" t="s">
        <v>854</v>
      </c>
      <c r="U2" s="1" t="s">
        <v>855</v>
      </c>
      <c r="W2" s="1" t="s">
        <v>856</v>
      </c>
      <c r="X2" s="1" t="s">
        <v>857</v>
      </c>
      <c r="Z2" s="1" t="s">
        <v>858</v>
      </c>
      <c r="AA2" s="1" t="s">
        <v>859</v>
      </c>
      <c r="AB2" s="1" t="s">
        <v>860</v>
      </c>
      <c r="AC2" s="1" t="s">
        <v>861</v>
      </c>
      <c r="AD2" s="1" t="s">
        <v>862</v>
      </c>
      <c r="AE2" s="1" t="s">
        <v>863</v>
      </c>
      <c r="AF2" s="1" t="s">
        <v>864</v>
      </c>
      <c r="AG2" s="1" t="s">
        <v>865</v>
      </c>
      <c r="AH2" s="1" t="s">
        <v>866</v>
      </c>
      <c r="AI2" s="1" t="s">
        <v>867</v>
      </c>
      <c r="AJ2" s="1" t="s">
        <v>868</v>
      </c>
    </row>
    <row r="3" spans="1:37" ht="16.5">
      <c r="A3" s="1" t="s">
        <v>869</v>
      </c>
      <c r="B3" s="3" t="s">
        <v>812</v>
      </c>
      <c r="D3" s="2" t="s">
        <v>819</v>
      </c>
      <c r="E3" s="2" t="s">
        <v>827</v>
      </c>
      <c r="F3" s="2" t="s">
        <v>831</v>
      </c>
      <c r="G3" s="2" t="s">
        <v>836</v>
      </c>
      <c r="H3" s="2" t="s">
        <v>842</v>
      </c>
      <c r="J3" s="1" t="s">
        <v>870</v>
      </c>
      <c r="K3" s="1" t="s">
        <v>871</v>
      </c>
      <c r="L3" s="1" t="s">
        <v>872</v>
      </c>
      <c r="M3" s="1" t="s">
        <v>873</v>
      </c>
      <c r="N3" s="1" t="s">
        <v>874</v>
      </c>
      <c r="O3" s="1" t="s">
        <v>875</v>
      </c>
      <c r="P3" s="1" t="s">
        <v>876</v>
      </c>
      <c r="Q3" s="1" t="s">
        <v>877</v>
      </c>
      <c r="R3" s="1" t="s">
        <v>878</v>
      </c>
      <c r="S3" s="1" t="s">
        <v>879</v>
      </c>
      <c r="T3" s="1" t="s">
        <v>880</v>
      </c>
      <c r="U3" s="1" t="s">
        <v>881</v>
      </c>
      <c r="W3" s="1" t="s">
        <v>882</v>
      </c>
      <c r="X3" s="1" t="s">
        <v>883</v>
      </c>
      <c r="Z3" s="1" t="s">
        <v>884</v>
      </c>
      <c r="AA3" s="1" t="s">
        <v>885</v>
      </c>
      <c r="AB3" s="1" t="s">
        <v>886</v>
      </c>
      <c r="AC3" s="1" t="s">
        <v>887</v>
      </c>
      <c r="AD3" s="1" t="s">
        <v>888</v>
      </c>
      <c r="AE3" s="1" t="s">
        <v>889</v>
      </c>
      <c r="AF3" s="1" t="s">
        <v>890</v>
      </c>
      <c r="AG3" s="1" t="s">
        <v>891</v>
      </c>
      <c r="AH3" s="1" t="s">
        <v>892</v>
      </c>
      <c r="AJ3" s="1" t="s">
        <v>893</v>
      </c>
    </row>
    <row r="4" spans="1:37" ht="16.5">
      <c r="A4" s="1" t="s">
        <v>894</v>
      </c>
      <c r="B4" s="3" t="s">
        <v>895</v>
      </c>
      <c r="D4" s="2" t="s">
        <v>820</v>
      </c>
      <c r="E4" s="2" t="s">
        <v>828</v>
      </c>
      <c r="F4" s="2" t="s">
        <v>832</v>
      </c>
      <c r="G4" s="2" t="s">
        <v>837</v>
      </c>
      <c r="J4" s="1" t="s">
        <v>896</v>
      </c>
      <c r="K4" s="1" t="s">
        <v>897</v>
      </c>
      <c r="L4" s="1" t="s">
        <v>898</v>
      </c>
      <c r="M4" s="1" t="s">
        <v>899</v>
      </c>
      <c r="N4" s="1" t="s">
        <v>900</v>
      </c>
      <c r="O4" s="1" t="s">
        <v>901</v>
      </c>
      <c r="P4" s="1" t="s">
        <v>902</v>
      </c>
      <c r="Q4" s="1" t="s">
        <v>903</v>
      </c>
      <c r="R4" s="1" t="s">
        <v>904</v>
      </c>
      <c r="S4" s="1" t="s">
        <v>905</v>
      </c>
      <c r="T4" s="1" t="s">
        <v>906</v>
      </c>
      <c r="U4" s="1" t="s">
        <v>907</v>
      </c>
      <c r="W4" s="1" t="s">
        <v>908</v>
      </c>
      <c r="X4" s="1" t="s">
        <v>909</v>
      </c>
      <c r="Z4" s="1" t="s">
        <v>910</v>
      </c>
      <c r="AA4" s="1" t="s">
        <v>911</v>
      </c>
      <c r="AC4" s="1" t="s">
        <v>912</v>
      </c>
      <c r="AD4" s="1" t="s">
        <v>913</v>
      </c>
      <c r="AF4" s="1" t="s">
        <v>914</v>
      </c>
      <c r="AH4" s="1" t="s">
        <v>915</v>
      </c>
    </row>
    <row r="5" spans="1:37" ht="16.5">
      <c r="A5" s="1" t="s">
        <v>916</v>
      </c>
      <c r="B5" s="3" t="s">
        <v>814</v>
      </c>
      <c r="D5" s="2" t="s">
        <v>821</v>
      </c>
      <c r="E5" s="2" t="s">
        <v>829</v>
      </c>
      <c r="F5" s="2" t="s">
        <v>833</v>
      </c>
      <c r="G5" s="2" t="s">
        <v>838</v>
      </c>
      <c r="J5" s="1" t="s">
        <v>917</v>
      </c>
      <c r="K5" s="1" t="s">
        <v>918</v>
      </c>
      <c r="L5" s="1" t="s">
        <v>919</v>
      </c>
      <c r="M5" s="1" t="s">
        <v>920</v>
      </c>
      <c r="N5" s="1" t="s">
        <v>921</v>
      </c>
      <c r="O5" s="1" t="s">
        <v>922</v>
      </c>
      <c r="P5" s="1" t="s">
        <v>923</v>
      </c>
      <c r="R5" s="1" t="s">
        <v>924</v>
      </c>
      <c r="S5" s="1" t="s">
        <v>925</v>
      </c>
      <c r="T5" s="1" t="s">
        <v>926</v>
      </c>
      <c r="U5" s="1" t="s">
        <v>927</v>
      </c>
      <c r="W5" s="1" t="s">
        <v>928</v>
      </c>
      <c r="X5" s="1" t="s">
        <v>929</v>
      </c>
      <c r="Z5" s="1" t="s">
        <v>930</v>
      </c>
      <c r="AA5" s="1" t="s">
        <v>931</v>
      </c>
      <c r="AC5" s="1" t="s">
        <v>932</v>
      </c>
      <c r="AF5" s="1" t="s">
        <v>933</v>
      </c>
    </row>
    <row r="6" spans="1:37" ht="16.5">
      <c r="A6" s="1" t="s">
        <v>934</v>
      </c>
      <c r="B6" s="3" t="s">
        <v>816</v>
      </c>
      <c r="D6" s="2" t="s">
        <v>822</v>
      </c>
      <c r="F6" s="2" t="s">
        <v>834</v>
      </c>
      <c r="G6" s="2" t="s">
        <v>839</v>
      </c>
      <c r="J6" s="1" t="s">
        <v>935</v>
      </c>
      <c r="K6" s="1" t="s">
        <v>936</v>
      </c>
      <c r="L6" s="1" t="s">
        <v>937</v>
      </c>
      <c r="M6" s="1" t="s">
        <v>938</v>
      </c>
      <c r="N6" s="1" t="s">
        <v>939</v>
      </c>
      <c r="O6" s="1" t="s">
        <v>940</v>
      </c>
      <c r="P6" s="1" t="s">
        <v>941</v>
      </c>
      <c r="R6" s="1" t="s">
        <v>942</v>
      </c>
      <c r="S6" s="1" t="s">
        <v>943</v>
      </c>
      <c r="T6" s="1" t="s">
        <v>944</v>
      </c>
      <c r="U6" s="1" t="s">
        <v>945</v>
      </c>
      <c r="W6" s="1" t="s">
        <v>946</v>
      </c>
      <c r="X6" s="1" t="s">
        <v>947</v>
      </c>
      <c r="Z6" s="1" t="s">
        <v>948</v>
      </c>
      <c r="AA6" s="1" t="s">
        <v>949</v>
      </c>
      <c r="AC6" s="1" t="s">
        <v>950</v>
      </c>
    </row>
    <row r="7" spans="1:37" ht="16.5">
      <c r="D7" s="2" t="s">
        <v>823</v>
      </c>
      <c r="F7" s="6" t="s">
        <v>951</v>
      </c>
      <c r="G7" s="2" t="s">
        <v>840</v>
      </c>
      <c r="J7" s="1" t="s">
        <v>952</v>
      </c>
      <c r="K7" s="1" t="s">
        <v>953</v>
      </c>
      <c r="L7" s="1" t="s">
        <v>954</v>
      </c>
      <c r="M7" s="1" t="s">
        <v>955</v>
      </c>
      <c r="N7" s="1" t="s">
        <v>956</v>
      </c>
      <c r="O7" s="1" t="s">
        <v>957</v>
      </c>
      <c r="P7" s="1" t="s">
        <v>958</v>
      </c>
      <c r="R7" s="1" t="s">
        <v>959</v>
      </c>
      <c r="S7" s="1" t="s">
        <v>960</v>
      </c>
      <c r="T7" s="1" t="s">
        <v>961</v>
      </c>
      <c r="U7" s="1" t="s">
        <v>962</v>
      </c>
      <c r="W7" s="1" t="s">
        <v>963</v>
      </c>
      <c r="X7" s="1" t="s">
        <v>964</v>
      </c>
      <c r="Z7" s="1" t="s">
        <v>965</v>
      </c>
      <c r="AA7" s="1" t="s">
        <v>966</v>
      </c>
      <c r="AC7" s="1" t="s">
        <v>967</v>
      </c>
    </row>
    <row r="8" spans="1:37" ht="16.5">
      <c r="D8" s="2" t="s">
        <v>824</v>
      </c>
      <c r="G8" s="2" t="s">
        <v>968</v>
      </c>
      <c r="J8" s="1" t="s">
        <v>969</v>
      </c>
      <c r="K8" s="1" t="s">
        <v>970</v>
      </c>
      <c r="L8" s="1" t="s">
        <v>971</v>
      </c>
      <c r="M8" s="1" t="s">
        <v>972</v>
      </c>
      <c r="N8" s="1" t="s">
        <v>973</v>
      </c>
      <c r="P8" s="1" t="s">
        <v>974</v>
      </c>
      <c r="R8" s="1" t="s">
        <v>975</v>
      </c>
      <c r="T8" s="1" t="s">
        <v>976</v>
      </c>
      <c r="U8" s="1" t="s">
        <v>977</v>
      </c>
      <c r="W8" s="1" t="s">
        <v>978</v>
      </c>
      <c r="X8" s="1" t="s">
        <v>979</v>
      </c>
      <c r="Z8" s="1" t="s">
        <v>980</v>
      </c>
      <c r="AA8" s="1" t="s">
        <v>981</v>
      </c>
      <c r="AC8" s="1" t="s">
        <v>982</v>
      </c>
    </row>
    <row r="9" spans="1:37" ht="16.5">
      <c r="D9" s="2" t="s">
        <v>825</v>
      </c>
      <c r="J9" s="1" t="s">
        <v>983</v>
      </c>
      <c r="K9" s="1" t="s">
        <v>984</v>
      </c>
      <c r="L9" s="1" t="s">
        <v>985</v>
      </c>
      <c r="M9" s="1" t="s">
        <v>986</v>
      </c>
      <c r="N9" s="1" t="s">
        <v>987</v>
      </c>
      <c r="P9" s="1" t="s">
        <v>988</v>
      </c>
      <c r="R9" s="1" t="s">
        <v>989</v>
      </c>
      <c r="T9" s="1" t="s">
        <v>990</v>
      </c>
      <c r="U9" s="1" t="s">
        <v>991</v>
      </c>
      <c r="W9" s="1" t="s">
        <v>992</v>
      </c>
      <c r="X9" s="1" t="s">
        <v>993</v>
      </c>
      <c r="Z9" s="1" t="s">
        <v>994</v>
      </c>
      <c r="AA9" s="1" t="s">
        <v>995</v>
      </c>
      <c r="AC9" s="1" t="s">
        <v>996</v>
      </c>
    </row>
    <row r="10" spans="1:37" ht="16.5">
      <c r="A10" s="1" t="s">
        <v>997</v>
      </c>
      <c r="J10" s="1" t="s">
        <v>998</v>
      </c>
      <c r="K10" s="1" t="s">
        <v>999</v>
      </c>
      <c r="L10" s="1" t="s">
        <v>1000</v>
      </c>
      <c r="M10" s="1" t="s">
        <v>1001</v>
      </c>
      <c r="N10" s="1" t="s">
        <v>1002</v>
      </c>
      <c r="P10" s="1" t="s">
        <v>1003</v>
      </c>
      <c r="R10" s="1" t="s">
        <v>1004</v>
      </c>
      <c r="T10" s="1" t="s">
        <v>1005</v>
      </c>
      <c r="W10" s="1" t="s">
        <v>1006</v>
      </c>
      <c r="X10" s="1" t="s">
        <v>1007</v>
      </c>
      <c r="Z10" s="1" t="s">
        <v>1008</v>
      </c>
      <c r="AC10" s="1" t="s">
        <v>1009</v>
      </c>
    </row>
    <row r="11" spans="1:37" ht="16.5">
      <c r="A11" s="1" t="s">
        <v>1010</v>
      </c>
      <c r="J11" s="1" t="s">
        <v>1011</v>
      </c>
      <c r="K11" s="1" t="s">
        <v>1012</v>
      </c>
      <c r="L11" s="1" t="s">
        <v>1013</v>
      </c>
      <c r="M11" s="1" t="s">
        <v>1014</v>
      </c>
      <c r="N11" s="1" t="s">
        <v>1015</v>
      </c>
      <c r="P11" s="1" t="s">
        <v>1016</v>
      </c>
      <c r="R11" s="1" t="s">
        <v>1017</v>
      </c>
      <c r="T11" s="1" t="s">
        <v>1018</v>
      </c>
      <c r="W11" s="1" t="s">
        <v>1019</v>
      </c>
      <c r="X11" s="1" t="s">
        <v>1020</v>
      </c>
      <c r="Z11" s="1" t="s">
        <v>1021</v>
      </c>
    </row>
    <row r="12" spans="1:37" ht="16.5">
      <c r="J12" s="1" t="s">
        <v>1022</v>
      </c>
      <c r="K12" s="1" t="s">
        <v>1023</v>
      </c>
      <c r="L12" s="1" t="s">
        <v>1024</v>
      </c>
      <c r="M12" s="1" t="s">
        <v>1025</v>
      </c>
      <c r="N12" s="1" t="s">
        <v>1026</v>
      </c>
      <c r="P12" s="1" t="s">
        <v>1027</v>
      </c>
      <c r="R12" s="1" t="s">
        <v>1028</v>
      </c>
      <c r="T12" s="1" t="s">
        <v>1029</v>
      </c>
      <c r="W12" s="1" t="s">
        <v>1030</v>
      </c>
      <c r="X12" s="1" t="s">
        <v>1031</v>
      </c>
      <c r="Z12" s="1" t="s">
        <v>1032</v>
      </c>
    </row>
    <row r="13" spans="1:37" ht="16.5">
      <c r="A13" s="1" t="s">
        <v>1033</v>
      </c>
      <c r="J13" s="1" t="s">
        <v>1034</v>
      </c>
      <c r="K13" s="1" t="s">
        <v>1035</v>
      </c>
      <c r="L13" s="1" t="s">
        <v>1036</v>
      </c>
      <c r="M13" s="1" t="s">
        <v>1037</v>
      </c>
      <c r="N13" s="1" t="s">
        <v>1038</v>
      </c>
      <c r="P13" s="1" t="s">
        <v>1039</v>
      </c>
      <c r="R13" s="1" t="s">
        <v>1040</v>
      </c>
      <c r="T13" s="1" t="s">
        <v>1041</v>
      </c>
      <c r="W13" s="1" t="s">
        <v>1042</v>
      </c>
      <c r="X13" s="1" t="s">
        <v>1043</v>
      </c>
      <c r="Z13" s="1" t="s">
        <v>1044</v>
      </c>
    </row>
    <row r="14" spans="1:37" ht="16.5">
      <c r="A14" s="1" t="s">
        <v>1045</v>
      </c>
      <c r="J14" s="1" t="s">
        <v>1046</v>
      </c>
      <c r="K14" s="1" t="s">
        <v>1047</v>
      </c>
      <c r="L14" s="1" t="s">
        <v>890</v>
      </c>
      <c r="M14" s="1" t="s">
        <v>1048</v>
      </c>
      <c r="N14" s="1" t="s">
        <v>1049</v>
      </c>
      <c r="P14" s="1" t="s">
        <v>1050</v>
      </c>
      <c r="R14" s="1" t="s">
        <v>1051</v>
      </c>
      <c r="T14" s="1" t="s">
        <v>1052</v>
      </c>
      <c r="W14" s="1" t="s">
        <v>1053</v>
      </c>
      <c r="Z14" s="1" t="s">
        <v>1054</v>
      </c>
    </row>
    <row r="15" spans="1:37" ht="16.5">
      <c r="A15" s="1" t="s">
        <v>1055</v>
      </c>
      <c r="J15" s="1" t="s">
        <v>1056</v>
      </c>
      <c r="K15" s="1" t="s">
        <v>1057</v>
      </c>
      <c r="L15" s="1" t="s">
        <v>1058</v>
      </c>
      <c r="M15" s="1" t="s">
        <v>1059</v>
      </c>
      <c r="N15" s="1" t="s">
        <v>1060</v>
      </c>
      <c r="P15" s="1" t="s">
        <v>1061</v>
      </c>
      <c r="R15" s="1" t="s">
        <v>1062</v>
      </c>
      <c r="T15" s="1" t="s">
        <v>1063</v>
      </c>
      <c r="W15" s="1" t="s">
        <v>1064</v>
      </c>
      <c r="Z15" s="1" t="s">
        <v>1065</v>
      </c>
    </row>
    <row r="16" spans="1:37" ht="16.5">
      <c r="A16" s="1" t="s">
        <v>1066</v>
      </c>
      <c r="J16" s="1" t="s">
        <v>1067</v>
      </c>
      <c r="K16" s="1" t="s">
        <v>1068</v>
      </c>
      <c r="L16" s="1" t="s">
        <v>933</v>
      </c>
      <c r="M16" s="1" t="s">
        <v>1069</v>
      </c>
      <c r="N16" s="1" t="s">
        <v>1070</v>
      </c>
      <c r="R16" s="1" t="s">
        <v>1071</v>
      </c>
      <c r="T16" s="1" t="s">
        <v>1072</v>
      </c>
      <c r="W16" s="1" t="s">
        <v>1073</v>
      </c>
    </row>
    <row r="17" spans="10:23" ht="16.5">
      <c r="J17" s="1" t="s">
        <v>1074</v>
      </c>
      <c r="K17" s="1" t="s">
        <v>1075</v>
      </c>
      <c r="L17" s="1" t="s">
        <v>1076</v>
      </c>
      <c r="M17" s="1" t="s">
        <v>1077</v>
      </c>
      <c r="N17" s="1" t="s">
        <v>1078</v>
      </c>
      <c r="R17" s="1" t="s">
        <v>1079</v>
      </c>
      <c r="T17" s="1" t="s">
        <v>1080</v>
      </c>
      <c r="W17" s="1" t="s">
        <v>1081</v>
      </c>
    </row>
    <row r="18" spans="10:23" ht="16.5">
      <c r="J18" s="1" t="s">
        <v>1082</v>
      </c>
      <c r="K18" s="1" t="s">
        <v>1083</v>
      </c>
      <c r="L18" s="1" t="s">
        <v>1084</v>
      </c>
      <c r="M18" s="1" t="s">
        <v>1085</v>
      </c>
      <c r="N18" s="1" t="s">
        <v>1086</v>
      </c>
      <c r="R18" s="1" t="s">
        <v>1087</v>
      </c>
      <c r="T18" s="1" t="s">
        <v>1088</v>
      </c>
      <c r="W18" s="1" t="s">
        <v>1089</v>
      </c>
    </row>
    <row r="19" spans="10:23" ht="16.5">
      <c r="J19" s="1" t="s">
        <v>1090</v>
      </c>
      <c r="K19" s="1" t="s">
        <v>1091</v>
      </c>
      <c r="L19" s="1" t="s">
        <v>1092</v>
      </c>
      <c r="M19" s="1" t="s">
        <v>1093</v>
      </c>
      <c r="N19" s="1" t="s">
        <v>1094</v>
      </c>
      <c r="R19" s="1" t="s">
        <v>1095</v>
      </c>
      <c r="T19" s="1" t="s">
        <v>1096</v>
      </c>
      <c r="W19" s="1" t="s">
        <v>1097</v>
      </c>
    </row>
    <row r="20" spans="10:23" ht="16.5">
      <c r="J20" s="1" t="s">
        <v>1098</v>
      </c>
      <c r="K20" s="1" t="s">
        <v>1099</v>
      </c>
      <c r="L20" s="1" t="s">
        <v>1100</v>
      </c>
      <c r="M20" s="1" t="s">
        <v>1101</v>
      </c>
      <c r="N20" s="1" t="s">
        <v>1102</v>
      </c>
      <c r="R20" s="1" t="s">
        <v>1103</v>
      </c>
      <c r="W20" s="1" t="s">
        <v>1104</v>
      </c>
    </row>
    <row r="21" spans="10:23" ht="16.5">
      <c r="J21" s="1" t="s">
        <v>1105</v>
      </c>
      <c r="K21" s="1" t="s">
        <v>1106</v>
      </c>
      <c r="L21" s="1" t="s">
        <v>914</v>
      </c>
      <c r="M21" s="1" t="s">
        <v>1107</v>
      </c>
      <c r="N21" s="1" t="s">
        <v>1102</v>
      </c>
      <c r="R21" s="1" t="s">
        <v>1108</v>
      </c>
    </row>
    <row r="22" spans="10:23" ht="16.5">
      <c r="J22" s="1" t="s">
        <v>1109</v>
      </c>
      <c r="K22" s="1" t="s">
        <v>1110</v>
      </c>
      <c r="L22" s="1" t="s">
        <v>1111</v>
      </c>
      <c r="M22" s="1" t="s">
        <v>1112</v>
      </c>
      <c r="N22" s="1" t="s">
        <v>1113</v>
      </c>
      <c r="R22" s="1" t="s">
        <v>1114</v>
      </c>
    </row>
    <row r="23" spans="10:23" ht="16.5">
      <c r="J23" s="1" t="s">
        <v>1115</v>
      </c>
      <c r="K23" s="1" t="s">
        <v>1116</v>
      </c>
      <c r="L23" s="1" t="s">
        <v>862</v>
      </c>
      <c r="M23" s="1" t="s">
        <v>1117</v>
      </c>
      <c r="N23" s="1" t="s">
        <v>1118</v>
      </c>
      <c r="R23" s="1" t="s">
        <v>1119</v>
      </c>
    </row>
    <row r="24" spans="10:23" ht="16.5">
      <c r="J24" s="1" t="s">
        <v>1120</v>
      </c>
      <c r="K24" s="1" t="s">
        <v>1121</v>
      </c>
      <c r="L24" s="1" t="s">
        <v>1122</v>
      </c>
      <c r="M24" s="1" t="s">
        <v>1123</v>
      </c>
      <c r="N24" s="1" t="s">
        <v>1124</v>
      </c>
      <c r="R24" s="1" t="s">
        <v>1125</v>
      </c>
    </row>
    <row r="25" spans="10:23" ht="16.5">
      <c r="J25" s="1" t="s">
        <v>1126</v>
      </c>
      <c r="K25" s="1" t="s">
        <v>1127</v>
      </c>
      <c r="L25" s="1" t="s">
        <v>1128</v>
      </c>
      <c r="M25" s="1" t="s">
        <v>1129</v>
      </c>
      <c r="N25" s="1" t="s">
        <v>1130</v>
      </c>
      <c r="R25" s="1" t="s">
        <v>1131</v>
      </c>
    </row>
    <row r="26" spans="10:23" ht="16.5">
      <c r="J26" s="1" t="s">
        <v>1132</v>
      </c>
      <c r="K26" s="1" t="s">
        <v>1133</v>
      </c>
      <c r="M26" s="1" t="s">
        <v>1134</v>
      </c>
      <c r="N26" s="1" t="s">
        <v>1135</v>
      </c>
      <c r="R26" s="1" t="s">
        <v>1136</v>
      </c>
    </row>
    <row r="27" spans="10:23" ht="16.5">
      <c r="J27" s="1" t="s">
        <v>1137</v>
      </c>
      <c r="K27" s="1" t="s">
        <v>1138</v>
      </c>
      <c r="M27" s="1" t="s">
        <v>1139</v>
      </c>
      <c r="N27" s="1" t="s">
        <v>1140</v>
      </c>
      <c r="R27" s="1" t="s">
        <v>1141</v>
      </c>
    </row>
    <row r="28" spans="10:23" ht="16.5">
      <c r="J28" s="1" t="s">
        <v>1142</v>
      </c>
      <c r="K28" s="1" t="s">
        <v>1143</v>
      </c>
      <c r="M28" s="1" t="s">
        <v>1144</v>
      </c>
      <c r="N28" s="1" t="s">
        <v>1145</v>
      </c>
      <c r="R28" s="1" t="s">
        <v>1146</v>
      </c>
    </row>
    <row r="29" spans="10:23" ht="16.5">
      <c r="J29" s="1" t="s">
        <v>1147</v>
      </c>
      <c r="K29" s="1" t="s">
        <v>1148</v>
      </c>
      <c r="M29" s="1" t="s">
        <v>912</v>
      </c>
      <c r="N29" s="1" t="s">
        <v>1149</v>
      </c>
      <c r="R29" s="1" t="s">
        <v>1150</v>
      </c>
    </row>
    <row r="30" spans="10:23" ht="16.5">
      <c r="J30" s="1" t="s">
        <v>1151</v>
      </c>
      <c r="K30" s="1" t="s">
        <v>1152</v>
      </c>
      <c r="M30" s="1" t="s">
        <v>1153</v>
      </c>
      <c r="N30" s="1" t="s">
        <v>1154</v>
      </c>
      <c r="R30" s="1" t="s">
        <v>1155</v>
      </c>
    </row>
    <row r="31" spans="10:23" ht="16.5">
      <c r="J31" s="1" t="s">
        <v>1156</v>
      </c>
      <c r="K31" s="1" t="s">
        <v>1157</v>
      </c>
      <c r="M31" s="1" t="s">
        <v>1158</v>
      </c>
      <c r="N31" s="1" t="s">
        <v>1159</v>
      </c>
      <c r="R31" s="1" t="s">
        <v>1160</v>
      </c>
    </row>
    <row r="32" spans="10:23" ht="16.5">
      <c r="J32" s="1" t="s">
        <v>1161</v>
      </c>
      <c r="K32" s="1" t="s">
        <v>1162</v>
      </c>
      <c r="M32" s="1" t="s">
        <v>1163</v>
      </c>
      <c r="N32" s="1" t="s">
        <v>1164</v>
      </c>
      <c r="R32" s="1" t="s">
        <v>1165</v>
      </c>
    </row>
    <row r="33" spans="10:18" ht="16.5">
      <c r="J33" s="1" t="s">
        <v>1166</v>
      </c>
      <c r="K33" s="1" t="s">
        <v>1167</v>
      </c>
      <c r="M33" s="1" t="s">
        <v>1168</v>
      </c>
      <c r="N33" s="1" t="s">
        <v>1169</v>
      </c>
      <c r="R33" s="1" t="s">
        <v>1170</v>
      </c>
    </row>
    <row r="34" spans="10:18" ht="16.5">
      <c r="K34" s="1" t="s">
        <v>1171</v>
      </c>
      <c r="M34" s="1" t="s">
        <v>1172</v>
      </c>
      <c r="N34" s="1" t="s">
        <v>1173</v>
      </c>
      <c r="R34" s="1" t="s">
        <v>1174</v>
      </c>
    </row>
    <row r="35" spans="10:18" ht="16.5">
      <c r="K35" s="1" t="s">
        <v>1175</v>
      </c>
      <c r="M35" s="1" t="s">
        <v>1176</v>
      </c>
      <c r="N35" s="1" t="s">
        <v>1177</v>
      </c>
      <c r="R35" s="1" t="s">
        <v>1178</v>
      </c>
    </row>
    <row r="36" spans="10:18" ht="16.5">
      <c r="K36" s="1" t="s">
        <v>1179</v>
      </c>
      <c r="M36" s="1" t="s">
        <v>1180</v>
      </c>
      <c r="N36" s="1" t="s">
        <v>1181</v>
      </c>
      <c r="R36" s="1" t="s">
        <v>1182</v>
      </c>
    </row>
    <row r="37" spans="10:18" ht="16.5">
      <c r="K37" s="1" t="s">
        <v>1183</v>
      </c>
      <c r="M37" s="1" t="s">
        <v>1184</v>
      </c>
      <c r="N37" s="1" t="s">
        <v>1185</v>
      </c>
      <c r="R37" s="1" t="s">
        <v>1186</v>
      </c>
    </row>
    <row r="38" spans="10:18" ht="16.5">
      <c r="K38" s="1" t="s">
        <v>1187</v>
      </c>
      <c r="M38" s="1" t="s">
        <v>1188</v>
      </c>
      <c r="N38" s="1" t="s">
        <v>1189</v>
      </c>
      <c r="R38" s="1" t="s">
        <v>1190</v>
      </c>
    </row>
    <row r="39" spans="10:18" ht="16.5">
      <c r="K39" s="1" t="s">
        <v>1191</v>
      </c>
      <c r="M39" s="1" t="s">
        <v>1192</v>
      </c>
      <c r="N39" s="1" t="s">
        <v>1193</v>
      </c>
      <c r="R39" s="1" t="s">
        <v>1194</v>
      </c>
    </row>
    <row r="40" spans="10:18" ht="16.5">
      <c r="K40" s="1" t="s">
        <v>1195</v>
      </c>
      <c r="M40" s="1" t="s">
        <v>1196</v>
      </c>
      <c r="N40" s="1" t="s">
        <v>1197</v>
      </c>
      <c r="R40" s="1" t="s">
        <v>1198</v>
      </c>
    </row>
    <row r="41" spans="10:18" ht="16.5">
      <c r="K41" s="1" t="s">
        <v>1199</v>
      </c>
      <c r="M41" s="1" t="s">
        <v>1200</v>
      </c>
      <c r="N41" s="1" t="s">
        <v>1201</v>
      </c>
      <c r="R41" s="1" t="s">
        <v>1202</v>
      </c>
    </row>
    <row r="42" spans="10:18" ht="16.5">
      <c r="K42" s="1" t="s">
        <v>1203</v>
      </c>
      <c r="M42" s="1" t="s">
        <v>1204</v>
      </c>
      <c r="N42" s="1" t="s">
        <v>1205</v>
      </c>
      <c r="R42" s="1" t="s">
        <v>1206</v>
      </c>
    </row>
    <row r="43" spans="10:18" ht="16.5">
      <c r="K43" s="1" t="s">
        <v>1207</v>
      </c>
      <c r="M43" s="1" t="s">
        <v>1208</v>
      </c>
      <c r="N43" s="1" t="s">
        <v>1209</v>
      </c>
      <c r="R43" s="1" t="s">
        <v>1210</v>
      </c>
    </row>
    <row r="44" spans="10:18" ht="16.5">
      <c r="K44" s="1" t="s">
        <v>1211</v>
      </c>
      <c r="M44" s="1" t="s">
        <v>1212</v>
      </c>
      <c r="N44" s="1" t="s">
        <v>1213</v>
      </c>
      <c r="R44" s="1" t="s">
        <v>1214</v>
      </c>
    </row>
    <row r="45" spans="10:18" ht="16.5">
      <c r="K45" s="1" t="s">
        <v>1215</v>
      </c>
      <c r="M45" s="1" t="s">
        <v>1216</v>
      </c>
      <c r="N45" s="1" t="s">
        <v>1217</v>
      </c>
    </row>
    <row r="46" spans="10:18" ht="16.5">
      <c r="K46" s="1" t="s">
        <v>1218</v>
      </c>
      <c r="M46" s="1" t="s">
        <v>1219</v>
      </c>
      <c r="N46" s="1" t="s">
        <v>1080</v>
      </c>
    </row>
    <row r="47" spans="10:18" ht="16.5">
      <c r="K47" s="1" t="s">
        <v>1220</v>
      </c>
      <c r="M47" s="1" t="s">
        <v>1221</v>
      </c>
      <c r="N47" s="1" t="s">
        <v>1222</v>
      </c>
    </row>
    <row r="48" spans="10:18" ht="16.5">
      <c r="K48" s="1" t="s">
        <v>1223</v>
      </c>
      <c r="M48" s="1" t="s">
        <v>1224</v>
      </c>
      <c r="N48" s="1" t="s">
        <v>1225</v>
      </c>
    </row>
    <row r="49" spans="11:14" ht="16.5">
      <c r="K49" s="1" t="s">
        <v>1226</v>
      </c>
      <c r="M49" s="1" t="s">
        <v>1227</v>
      </c>
      <c r="N49" s="1" t="s">
        <v>1228</v>
      </c>
    </row>
    <row r="50" spans="11:14" ht="16.5">
      <c r="K50" s="1" t="s">
        <v>1229</v>
      </c>
      <c r="M50" s="1" t="s">
        <v>1230</v>
      </c>
      <c r="N50" s="1" t="s">
        <v>1231</v>
      </c>
    </row>
    <row r="51" spans="11:14" ht="16.5">
      <c r="K51" s="1" t="s">
        <v>1232</v>
      </c>
      <c r="M51" s="1" t="s">
        <v>1233</v>
      </c>
      <c r="N51" s="1" t="s">
        <v>1234</v>
      </c>
    </row>
    <row r="52" spans="11:14" ht="16.5">
      <c r="K52" s="1" t="s">
        <v>1235</v>
      </c>
      <c r="M52" s="1" t="s">
        <v>1236</v>
      </c>
      <c r="N52" s="1" t="s">
        <v>1237</v>
      </c>
    </row>
    <row r="53" spans="11:14" ht="16.5">
      <c r="K53" s="1" t="s">
        <v>1238</v>
      </c>
      <c r="M53" s="1" t="s">
        <v>1239</v>
      </c>
      <c r="N53" s="1" t="s">
        <v>1240</v>
      </c>
    </row>
    <row r="54" spans="11:14" ht="16.5">
      <c r="K54" s="1" t="s">
        <v>1241</v>
      </c>
      <c r="M54" s="1" t="s">
        <v>1242</v>
      </c>
      <c r="N54" s="1" t="s">
        <v>1243</v>
      </c>
    </row>
    <row r="55" spans="11:14" ht="16.5">
      <c r="K55" s="1" t="s">
        <v>1244</v>
      </c>
      <c r="M55" s="1" t="s">
        <v>1245</v>
      </c>
      <c r="N55" s="1" t="s">
        <v>1246</v>
      </c>
    </row>
    <row r="56" spans="11:14" ht="16.5">
      <c r="K56" s="1" t="s">
        <v>1247</v>
      </c>
      <c r="M56" s="1" t="s">
        <v>1248</v>
      </c>
      <c r="N56" s="1" t="s">
        <v>1249</v>
      </c>
    </row>
    <row r="57" spans="11:14" ht="16.5">
      <c r="K57" s="1" t="s">
        <v>1086</v>
      </c>
      <c r="M57" s="1" t="s">
        <v>1250</v>
      </c>
    </row>
    <row r="58" spans="11:14" ht="16.5">
      <c r="K58" s="1" t="s">
        <v>1251</v>
      </c>
      <c r="M58" s="1" t="s">
        <v>1252</v>
      </c>
    </row>
    <row r="59" spans="11:14" ht="16.5">
      <c r="K59" s="1" t="s">
        <v>1253</v>
      </c>
      <c r="M59" s="1" t="s">
        <v>1254</v>
      </c>
    </row>
    <row r="60" spans="11:14" ht="16.5">
      <c r="K60" s="1" t="s">
        <v>1255</v>
      </c>
      <c r="M60" s="1" t="s">
        <v>1256</v>
      </c>
    </row>
    <row r="61" spans="11:14" ht="16.5">
      <c r="K61" s="1" t="s">
        <v>1257</v>
      </c>
      <c r="M61" s="1" t="s">
        <v>1258</v>
      </c>
    </row>
    <row r="62" spans="11:14" ht="16.5">
      <c r="K62" s="1" t="s">
        <v>1259</v>
      </c>
      <c r="M62" s="1" t="s">
        <v>1260</v>
      </c>
    </row>
    <row r="63" spans="11:14" ht="16.5">
      <c r="K63" s="1" t="s">
        <v>1261</v>
      </c>
      <c r="M63" s="1" t="s">
        <v>1262</v>
      </c>
    </row>
    <row r="64" spans="11:14" ht="16.5">
      <c r="K64" s="1" t="s">
        <v>1129</v>
      </c>
      <c r="M64" s="1" t="s">
        <v>1263</v>
      </c>
    </row>
    <row r="65" spans="11:13" ht="16.5">
      <c r="K65" s="1" t="s">
        <v>1264</v>
      </c>
      <c r="M65" s="1" t="s">
        <v>1265</v>
      </c>
    </row>
    <row r="66" spans="11:13" ht="16.5">
      <c r="K66" s="1" t="s">
        <v>1144</v>
      </c>
      <c r="M66" s="1" t="s">
        <v>1217</v>
      </c>
    </row>
    <row r="67" spans="11:13" ht="16.5">
      <c r="K67" s="1" t="s">
        <v>1266</v>
      </c>
      <c r="M67" s="1" t="s">
        <v>1267</v>
      </c>
    </row>
    <row r="68" spans="11:13" ht="16.5">
      <c r="K68" s="1" t="s">
        <v>1268</v>
      </c>
      <c r="M68" s="1" t="s">
        <v>1269</v>
      </c>
    </row>
    <row r="69" spans="11:13" ht="16.5">
      <c r="K69" s="1" t="s">
        <v>1270</v>
      </c>
      <c r="M69" s="1" t="s">
        <v>1271</v>
      </c>
    </row>
    <row r="70" spans="11:13" ht="16.5">
      <c r="K70" s="1" t="s">
        <v>1272</v>
      </c>
      <c r="M70" s="1" t="s">
        <v>1273</v>
      </c>
    </row>
    <row r="71" spans="11:13" ht="16.5">
      <c r="K71" s="1" t="s">
        <v>1274</v>
      </c>
      <c r="M71" s="1" t="s">
        <v>1275</v>
      </c>
    </row>
    <row r="72" spans="11:13" ht="16.5">
      <c r="K72" s="1" t="s">
        <v>1276</v>
      </c>
      <c r="M72" s="1" t="s">
        <v>1277</v>
      </c>
    </row>
    <row r="73" spans="11:13" ht="16.5">
      <c r="K73" s="1" t="s">
        <v>1278</v>
      </c>
      <c r="M73" s="1" t="s">
        <v>1279</v>
      </c>
    </row>
    <row r="74" spans="11:13" ht="16.5">
      <c r="K74" s="1" t="s">
        <v>1280</v>
      </c>
      <c r="M74" s="1" t="s">
        <v>1281</v>
      </c>
    </row>
    <row r="75" spans="11:13" ht="16.5">
      <c r="K75" s="1" t="s">
        <v>1282</v>
      </c>
      <c r="M75" s="1" t="s">
        <v>1283</v>
      </c>
    </row>
    <row r="76" spans="11:13" ht="16.5">
      <c r="K76" s="1" t="s">
        <v>1284</v>
      </c>
      <c r="M76" s="1" t="s">
        <v>1285</v>
      </c>
    </row>
    <row r="77" spans="11:13" ht="16.5">
      <c r="K77" s="1" t="s">
        <v>1286</v>
      </c>
      <c r="M77" s="1" t="s">
        <v>1287</v>
      </c>
    </row>
    <row r="78" spans="11:13" ht="16.5">
      <c r="K78" s="1" t="s">
        <v>1288</v>
      </c>
      <c r="M78" s="1" t="s">
        <v>1289</v>
      </c>
    </row>
    <row r="79" spans="11:13" ht="16.5">
      <c r="K79" s="1" t="s">
        <v>1290</v>
      </c>
      <c r="M79" s="1" t="s">
        <v>1291</v>
      </c>
    </row>
    <row r="80" spans="11:13" ht="16.5">
      <c r="K80" s="1" t="s">
        <v>1158</v>
      </c>
      <c r="M80" s="1" t="s">
        <v>1292</v>
      </c>
    </row>
    <row r="81" spans="11:13" ht="16.5">
      <c r="K81" s="1" t="s">
        <v>1293</v>
      </c>
      <c r="M81" s="1" t="s">
        <v>1294</v>
      </c>
    </row>
    <row r="82" spans="11:13" ht="16.5">
      <c r="K82" s="1" t="s">
        <v>1295</v>
      </c>
      <c r="M82" s="1" t="s">
        <v>1296</v>
      </c>
    </row>
    <row r="83" spans="11:13" ht="16.5">
      <c r="K83" s="1" t="s">
        <v>1297</v>
      </c>
      <c r="M83" s="1" t="s">
        <v>1298</v>
      </c>
    </row>
    <row r="84" spans="11:13" ht="16.5">
      <c r="K84" s="1" t="s">
        <v>1299</v>
      </c>
    </row>
    <row r="85" spans="11:13" ht="16.5">
      <c r="K85" s="1" t="s">
        <v>1300</v>
      </c>
    </row>
    <row r="86" spans="11:13" ht="16.5">
      <c r="K86" s="1" t="s">
        <v>1301</v>
      </c>
    </row>
    <row r="87" spans="11:13" ht="16.5">
      <c r="K87" s="1" t="s">
        <v>1302</v>
      </c>
    </row>
    <row r="88" spans="11:13" ht="16.5">
      <c r="K88" s="1" t="s">
        <v>1303</v>
      </c>
    </row>
    <row r="89" spans="11:13" ht="16.5">
      <c r="K89" s="1" t="s">
        <v>1304</v>
      </c>
    </row>
    <row r="90" spans="11:13" ht="16.5">
      <c r="K90" s="1" t="s">
        <v>1305</v>
      </c>
    </row>
    <row r="91" spans="11:13" ht="16.5">
      <c r="K91" s="1" t="s">
        <v>1306</v>
      </c>
    </row>
    <row r="92" spans="11:13" ht="16.5">
      <c r="K92" s="1" t="s">
        <v>1307</v>
      </c>
    </row>
    <row r="93" spans="11:13" ht="16.5">
      <c r="K93" s="1" t="s">
        <v>1308</v>
      </c>
    </row>
    <row r="94" spans="11:13" ht="16.5">
      <c r="K94" s="1" t="s">
        <v>1309</v>
      </c>
    </row>
    <row r="95" spans="11:13" ht="16.5">
      <c r="K95" s="1" t="s">
        <v>1310</v>
      </c>
    </row>
    <row r="96" spans="11:13" ht="16.5">
      <c r="K96" s="1" t="s">
        <v>1311</v>
      </c>
    </row>
    <row r="97" spans="11:11" ht="16.5">
      <c r="K97" s="1" t="s">
        <v>1312</v>
      </c>
    </row>
    <row r="98" spans="11:11" ht="16.5">
      <c r="K98" s="1" t="s">
        <v>1313</v>
      </c>
    </row>
    <row r="99" spans="11:11" ht="16.5">
      <c r="K99" s="1" t="s">
        <v>1314</v>
      </c>
    </row>
    <row r="100" spans="11:11" ht="16.5">
      <c r="K100" s="1" t="s">
        <v>1315</v>
      </c>
    </row>
    <row r="101" spans="11:11" ht="16.5">
      <c r="K101" s="1" t="s">
        <v>1316</v>
      </c>
    </row>
    <row r="102" spans="11:11" ht="16.5">
      <c r="K102" s="1" t="s">
        <v>1317</v>
      </c>
    </row>
    <row r="103" spans="11:11" ht="16.5">
      <c r="K103" s="1" t="s">
        <v>1318</v>
      </c>
    </row>
    <row r="104" spans="11:11" ht="16.5">
      <c r="K104" s="1" t="s">
        <v>1319</v>
      </c>
    </row>
    <row r="105" spans="11:11" ht="16.5">
      <c r="K105" s="1" t="s">
        <v>1320</v>
      </c>
    </row>
    <row r="106" spans="11:11" ht="16.5">
      <c r="K106" s="1" t="s">
        <v>1321</v>
      </c>
    </row>
    <row r="107" spans="11:11" ht="16.5">
      <c r="K107" s="1" t="s">
        <v>1322</v>
      </c>
    </row>
    <row r="108" spans="11:11" ht="16.5">
      <c r="K108" s="1" t="s">
        <v>1323</v>
      </c>
    </row>
    <row r="109" spans="11:11" ht="16.5">
      <c r="K109" s="1" t="s">
        <v>1324</v>
      </c>
    </row>
    <row r="110" spans="11:11" ht="16.5">
      <c r="K110" s="1" t="s">
        <v>1221</v>
      </c>
    </row>
    <row r="111" spans="11:11" ht="16.5">
      <c r="K111" s="1" t="s">
        <v>1325</v>
      </c>
    </row>
    <row r="112" spans="11:11" ht="16.5">
      <c r="K112" s="1" t="s">
        <v>1326</v>
      </c>
    </row>
    <row r="113" spans="11:11" ht="16.5">
      <c r="K113" s="1" t="s">
        <v>1327</v>
      </c>
    </row>
    <row r="114" spans="11:11" ht="16.5">
      <c r="K114" s="1" t="s">
        <v>1328</v>
      </c>
    </row>
    <row r="115" spans="11:11" ht="16.5">
      <c r="K115" s="1" t="s">
        <v>1329</v>
      </c>
    </row>
    <row r="116" spans="11:11" ht="16.5">
      <c r="K116" s="1" t="s">
        <v>1330</v>
      </c>
    </row>
    <row r="117" spans="11:11" ht="16.5">
      <c r="K117" s="1" t="s">
        <v>1173</v>
      </c>
    </row>
    <row r="118" spans="11:11" ht="16.5">
      <c r="K118" s="1" t="s">
        <v>1331</v>
      </c>
    </row>
    <row r="119" spans="11:11" ht="16.5">
      <c r="K119" s="1" t="s">
        <v>1332</v>
      </c>
    </row>
    <row r="120" spans="11:11" ht="16.5">
      <c r="K120" s="1" t="s">
        <v>1333</v>
      </c>
    </row>
    <row r="121" spans="11:11" ht="16.5">
      <c r="K121" s="1" t="s">
        <v>1334</v>
      </c>
    </row>
    <row r="122" spans="11:11" ht="16.5">
      <c r="K122" s="1" t="s">
        <v>1335</v>
      </c>
    </row>
    <row r="123" spans="11:11" ht="16.5">
      <c r="K123" s="1" t="s">
        <v>1336</v>
      </c>
    </row>
    <row r="124" spans="11:11" ht="16.5">
      <c r="K124" s="1" t="s">
        <v>1337</v>
      </c>
    </row>
    <row r="125" spans="11:11" ht="16.5">
      <c r="K125" s="1" t="s">
        <v>1338</v>
      </c>
    </row>
    <row r="126" spans="11:11" ht="16.5">
      <c r="K126" s="1" t="s">
        <v>1265</v>
      </c>
    </row>
    <row r="127" spans="11:11" ht="16.5">
      <c r="K127" s="1" t="s">
        <v>1339</v>
      </c>
    </row>
    <row r="128" spans="11:11" ht="16.5">
      <c r="K128" s="1" t="s">
        <v>1340</v>
      </c>
    </row>
    <row r="129" spans="11:11" ht="16.5">
      <c r="K129" s="1" t="s">
        <v>1205</v>
      </c>
    </row>
    <row r="130" spans="11:11" ht="16.5">
      <c r="K130" s="1" t="s">
        <v>1132</v>
      </c>
    </row>
    <row r="131" spans="11:11" ht="16.5">
      <c r="K131" s="1" t="s">
        <v>1341</v>
      </c>
    </row>
    <row r="132" spans="11:11" ht="16.5">
      <c r="K132" s="1" t="s">
        <v>1342</v>
      </c>
    </row>
    <row r="133" spans="11:11" ht="16.5">
      <c r="K133" s="1" t="s">
        <v>1343</v>
      </c>
    </row>
    <row r="134" spans="11:11" ht="16.5">
      <c r="K134" s="1" t="s">
        <v>1344</v>
      </c>
    </row>
    <row r="135" spans="11:11" ht="16.5">
      <c r="K135" s="1" t="s">
        <v>1345</v>
      </c>
    </row>
    <row r="136" spans="11:11" ht="16.5">
      <c r="K136" s="1" t="s">
        <v>1346</v>
      </c>
    </row>
    <row r="137" spans="11:11" ht="16.5">
      <c r="K137" s="1" t="s">
        <v>1347</v>
      </c>
    </row>
    <row r="138" spans="11:11" ht="16.5">
      <c r="K138" s="1" t="s">
        <v>1348</v>
      </c>
    </row>
    <row r="139" spans="11:11" ht="16.5">
      <c r="K139" s="1" t="s">
        <v>1349</v>
      </c>
    </row>
    <row r="140" spans="11:11" ht="16.5">
      <c r="K140" s="1" t="s">
        <v>1350</v>
      </c>
    </row>
    <row r="141" spans="11:11" ht="16.5">
      <c r="K141" s="1" t="s">
        <v>1351</v>
      </c>
    </row>
    <row r="142" spans="11:11" ht="16.5">
      <c r="K142" s="1" t="s">
        <v>1352</v>
      </c>
    </row>
    <row r="143" spans="11:11" ht="16.5">
      <c r="K143" s="1" t="s">
        <v>1353</v>
      </c>
    </row>
    <row r="144" spans="11:11" ht="16.5">
      <c r="K144" s="1" t="s">
        <v>1354</v>
      </c>
    </row>
    <row r="145" spans="11:11" ht="16.5">
      <c r="K145" s="1" t="s">
        <v>1355</v>
      </c>
    </row>
    <row r="146" spans="11:11" ht="16.5">
      <c r="K146" s="1" t="s">
        <v>1356</v>
      </c>
    </row>
    <row r="147" spans="11:11" ht="16.5">
      <c r="K147" s="1" t="s">
        <v>1357</v>
      </c>
    </row>
    <row r="148" spans="11:11" ht="16.5">
      <c r="K148" s="1" t="s">
        <v>1358</v>
      </c>
    </row>
    <row r="149" spans="11:11" ht="16.5">
      <c r="K149" s="1" t="s">
        <v>1359</v>
      </c>
    </row>
    <row r="150" spans="11:11" ht="16.5">
      <c r="K150" s="1" t="s">
        <v>1360</v>
      </c>
    </row>
    <row r="151" spans="11:11" ht="16.5">
      <c r="K151" s="1" t="s">
        <v>1361</v>
      </c>
    </row>
    <row r="152" spans="11:11" ht="16.5">
      <c r="K152" s="1" t="s">
        <v>1362</v>
      </c>
    </row>
    <row r="153" spans="11:11" ht="16.5">
      <c r="K153" s="1" t="s">
        <v>1363</v>
      </c>
    </row>
    <row r="154" spans="11:11" ht="16.5">
      <c r="K154" s="1" t="s">
        <v>1364</v>
      </c>
    </row>
    <row r="155" spans="11:11" ht="16.5">
      <c r="K155" s="1" t="s">
        <v>1365</v>
      </c>
    </row>
    <row r="156" spans="11:11" ht="16.5">
      <c r="K156" s="1" t="s">
        <v>1366</v>
      </c>
    </row>
    <row r="157" spans="11:11" ht="16.5">
      <c r="K157" s="1" t="s">
        <v>1367</v>
      </c>
    </row>
    <row r="158" spans="11:11" ht="16.5">
      <c r="K158" s="1" t="s">
        <v>1368</v>
      </c>
    </row>
    <row r="159" spans="11:11" ht="16.5">
      <c r="K159" s="1" t="s">
        <v>1369</v>
      </c>
    </row>
    <row r="160" spans="11:11" ht="16.5">
      <c r="K160" s="1" t="s">
        <v>1370</v>
      </c>
    </row>
    <row r="161" spans="11:11" ht="16.5">
      <c r="K161" s="1" t="s">
        <v>1371</v>
      </c>
    </row>
    <row r="162" spans="11:11" ht="16.5">
      <c r="K162" s="1" t="s">
        <v>1372</v>
      </c>
    </row>
    <row r="163" spans="11:11" ht="16.5">
      <c r="K163" s="1" t="s">
        <v>1373</v>
      </c>
    </row>
  </sheetData>
  <sheetProtection sheet="1" objects="1" scenarios="1"/>
  <phoneticPr fontId="9"/>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B08D5F3D3BE7424F8813AA1D5A94D0F4" ma:contentTypeVersion="14" ma:contentTypeDescription="新しいドキュメントを作成します。" ma:contentTypeScope="" ma:versionID="566e26d0558cd958c9969bcd4e68095d">
  <xsd:schema xmlns:xsd="http://www.w3.org/2001/XMLSchema" xmlns:xs="http://www.w3.org/2001/XMLSchema" xmlns:p="http://schemas.microsoft.com/office/2006/metadata/properties" xmlns:ns2="1c7c3455-0843-4e44-836b-6ded273c6c24" xmlns:ns3="597a1780-a82c-4e33-a549-00a47a09828f" targetNamespace="http://schemas.microsoft.com/office/2006/metadata/properties" ma:root="true" ma:fieldsID="1d5fb463710578520bcacd15029e46e7" ns2:_="" ns3:_="">
    <xsd:import namespace="1c7c3455-0843-4e44-836b-6ded273c6c24"/>
    <xsd:import namespace="597a1780-a82c-4e33-a549-00a47a09828f"/>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Location"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c7c3455-0843-4e44-836b-6ded273c6c2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6ebeabc6-1c0c-4751-aeab-3e30fad09a76"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ServiceLocation" ma:index="19" nillable="true" ma:displayName="Location" ma:indexed="true"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97a1780-a82c-4e33-a549-00a47a09828f"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cbbd36bc-863d-445e-9b71-2ace4e00247d}" ma:internalName="TaxCatchAll" ma:showField="CatchAllData" ma:web="597a1780-a82c-4e33-a549-00a47a09828f">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1c7c3455-0843-4e44-836b-6ded273c6c24">
      <Terms xmlns="http://schemas.microsoft.com/office/infopath/2007/PartnerControls"/>
    </lcf76f155ced4ddcb4097134ff3c332f>
    <TaxCatchAll xmlns="597a1780-a82c-4e33-a549-00a47a09828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15957FB-0C11-4591-8146-B5931BA002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c7c3455-0843-4e44-836b-6ded273c6c24"/>
    <ds:schemaRef ds:uri="597a1780-a82c-4e33-a549-00a47a0982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DD9554E-6B86-4F93-A910-9C6B3D5D0433}">
  <ds:schemaRefs>
    <ds:schemaRef ds:uri="http://schemas.microsoft.com/office/2006/metadata/properties"/>
    <ds:schemaRef ds:uri="http://schemas.microsoft.com/office/infopath/2007/PartnerControls"/>
    <ds:schemaRef ds:uri="1c7c3455-0843-4e44-836b-6ded273c6c24"/>
    <ds:schemaRef ds:uri="597a1780-a82c-4e33-a549-00a47a09828f"/>
  </ds:schemaRefs>
</ds:datastoreItem>
</file>

<file path=customXml/itemProps3.xml><?xml version="1.0" encoding="utf-8"?>
<ds:datastoreItem xmlns:ds="http://schemas.openxmlformats.org/officeDocument/2006/customXml" ds:itemID="{D652740B-BD47-4806-B705-BE83B590273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42</vt:i4>
      </vt:variant>
    </vt:vector>
  </HeadingPairs>
  <TitlesOfParts>
    <vt:vector size="51" baseType="lpstr">
      <vt:lpstr>収支報告書（JLOX）</vt:lpstr>
      <vt:lpstr>複数イベント管理台帳 </vt:lpstr>
      <vt:lpstr>まとめ申請・報告用イベント管理台帳</vt:lpstr>
      <vt:lpstr>消費税計算ツール</vt:lpstr>
      <vt:lpstr>収支報告書（JLOX） (記入例)</vt:lpstr>
      <vt:lpstr>複数イベント管理台帳  (記入例)</vt:lpstr>
      <vt:lpstr>まとめ申請・報告用イベント管理台帳 (記入例)</vt:lpstr>
      <vt:lpstr>プルダウン一覧</vt:lpstr>
      <vt:lpstr>プルダウン一覧(仮)</vt:lpstr>
      <vt:lpstr>'複数イベント管理台帳 '!Print_Area</vt:lpstr>
      <vt:lpstr>'複数イベント管理台帳  (記入例)'!Print_Area</vt:lpstr>
      <vt:lpstr>'複数イベント管理台帳 '!Print_Titles</vt:lpstr>
      <vt:lpstr>'複数イベント管理台帳  (記入例)'!Print_Titles</vt:lpstr>
      <vt:lpstr>イベント広告・宣伝費</vt:lpstr>
      <vt:lpstr>チケット販売関係費_払戻し手数料を含む</vt:lpstr>
      <vt:lpstr>運営スタッフ費</vt:lpstr>
      <vt:lpstr>'収支報告書（JLOX）'!運営関係費</vt:lpstr>
      <vt:lpstr>'収支報告書（JLOX） (記入例)'!運営関係費</vt:lpstr>
      <vt:lpstr>運営関係費</vt:lpstr>
      <vt:lpstr>運搬費</vt:lpstr>
      <vt:lpstr>映像撮影費</vt:lpstr>
      <vt:lpstr>演出関係費</vt:lpstr>
      <vt:lpstr>'収支報告書（JLOX）'!会場関係費</vt:lpstr>
      <vt:lpstr>'収支報告書（JLOX） (記入例)'!会場関係費</vt:lpstr>
      <vt:lpstr>会場関係費</vt:lpstr>
      <vt:lpstr>会場施設使用料</vt:lpstr>
      <vt:lpstr>感染予防対策費</vt:lpstr>
      <vt:lpstr>経理書面確認費_税理士・公認会計士</vt:lpstr>
      <vt:lpstr>権利使用料</vt:lpstr>
      <vt:lpstr>交通費・宿泊費</vt:lpstr>
      <vt:lpstr>'収支報告書（JLOX）'!広告・宣伝費</vt:lpstr>
      <vt:lpstr>'収支報告書（JLOX） (記入例)'!広告・宣伝費</vt:lpstr>
      <vt:lpstr>広告・宣伝費</vt:lpstr>
      <vt:lpstr>施設維持費_自社所有の場合の会場のみ</vt:lpstr>
      <vt:lpstr>プルダウン一覧!収入</vt:lpstr>
      <vt:lpstr>'収支報告書（JLOX）'!出演関係費</vt:lpstr>
      <vt:lpstr>'収支報告書（JLOX） (記入例)'!出演関係費</vt:lpstr>
      <vt:lpstr>出演関係費</vt:lpstr>
      <vt:lpstr>出演料</vt:lpstr>
      <vt:lpstr>書面作成代行費_行政書士等</vt:lpstr>
      <vt:lpstr>'収支報告書（JLOX）'!申請・報告に関する費用</vt:lpstr>
      <vt:lpstr>'収支報告書（JLOX） (記入例)'!申請・報告に関する費用</vt:lpstr>
      <vt:lpstr>申請・報告に関する費用</vt:lpstr>
      <vt:lpstr>'収支報告書（JLOX）'!制作関係費</vt:lpstr>
      <vt:lpstr>'収支報告書（JLOX） (記入例)'!制作関係費</vt:lpstr>
      <vt:lpstr>制作関係費</vt:lpstr>
      <vt:lpstr>配信関係費</vt:lpstr>
      <vt:lpstr>付帯設備費</vt:lpstr>
      <vt:lpstr>舞台スタッフ費用</vt:lpstr>
      <vt:lpstr>舞台制作費</vt:lpstr>
      <vt:lpstr>保険料</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2020-05-18T13:02:51Z</dcterms:created>
  <dcterms:modified xsi:type="dcterms:W3CDTF">2023-09-12T05:09:55Z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0x010100B08D5F3D3BE7424F8813AA1D5A94D0F4</vt:lpwstr>
  </property>
  <property fmtid="{D5CDD505-2E9C-101B-9397-08002B2CF9AE}" pid="3" name="MSIP_Label_ea60d57e-af5b-4752-ac57-3e4f28ca11dc_Enabled">
    <vt:lpwstr>true</vt:lpwstr>
  </property>
  <property fmtid="{D5CDD505-2E9C-101B-9397-08002B2CF9AE}" pid="4" name="MSIP_Label_ea60d57e-af5b-4752-ac57-3e4f28ca11dc_SetDate">
    <vt:lpwstr>2022-03-04T00:33:16Z</vt:lpwstr>
  </property>
  <property fmtid="{D5CDD505-2E9C-101B-9397-08002B2CF9AE}" pid="5" name="MSIP_Label_ea60d57e-af5b-4752-ac57-3e4f28ca11dc_Method">
    <vt:lpwstr>Standard</vt:lpwstr>
  </property>
  <property fmtid="{D5CDD505-2E9C-101B-9397-08002B2CF9AE}" pid="6" name="MSIP_Label_ea60d57e-af5b-4752-ac57-3e4f28ca11dc_Name">
    <vt:lpwstr>ea60d57e-af5b-4752-ac57-3e4f28ca11dc</vt:lpwstr>
  </property>
  <property fmtid="{D5CDD505-2E9C-101B-9397-08002B2CF9AE}" pid="7" name="MSIP_Label_ea60d57e-af5b-4752-ac57-3e4f28ca11dc_SiteId">
    <vt:lpwstr>36da45f1-dd2c-4d1f-af13-5abe46b99921</vt:lpwstr>
  </property>
  <property fmtid="{D5CDD505-2E9C-101B-9397-08002B2CF9AE}" pid="8" name="MSIP_Label_ea60d57e-af5b-4752-ac57-3e4f28ca11dc_ActionId">
    <vt:lpwstr>178ebf27-b398-45c0-ab5e-50342de33e4d</vt:lpwstr>
  </property>
  <property fmtid="{D5CDD505-2E9C-101B-9397-08002B2CF9AE}" pid="9" name="MSIP_Label_ea60d57e-af5b-4752-ac57-3e4f28ca11dc_ContentBits">
    <vt:lpwstr>0</vt:lpwstr>
  </property>
  <property fmtid="{D5CDD505-2E9C-101B-9397-08002B2CF9AE}" pid="10" name="ComplianceAssetId">
    <vt:lpwstr/>
  </property>
  <property fmtid="{D5CDD505-2E9C-101B-9397-08002B2CF9AE}" pid="11" name="_ExtendedDescription">
    <vt:lpwstr/>
  </property>
  <property fmtid="{D5CDD505-2E9C-101B-9397-08002B2CF9AE}" pid="12" name="TriggerFlowInfo">
    <vt:lpwstr/>
  </property>
  <property fmtid="{D5CDD505-2E9C-101B-9397-08002B2CF9AE}" pid="13" name="MediaServiceImageTags">
    <vt:lpwstr/>
  </property>
</Properties>
</file>